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ADMINSITRACION 2018-2021\TRANSPARENCIA 2018\INFORMACION PARA ALIMENTAR LA PAGINA DLE MUNICIPIO 2018-2021\INCISO a\"/>
    </mc:Choice>
  </mc:AlternateContent>
  <bookViews>
    <workbookView xWindow="0" yWindow="0" windowWidth="20730" windowHeight="11760" tabRatio="938" firstSheet="3" activeTab="9"/>
  </bookViews>
  <sheets>
    <sheet name="Objetivos PMD" sheetId="2" r:id="rId1"/>
    <sheet name="Compromisos PMD" sheetId="3" r:id="rId2"/>
    <sheet name="INDICADORES" sheetId="41" r:id="rId3"/>
    <sheet name="PROGRAMACION" sheetId="42" r:id="rId4"/>
    <sheet name="PROGRAMACION (2)" sheetId="47" r:id="rId5"/>
    <sheet name="PROGRAMACION (3)" sheetId="48" r:id="rId6"/>
    <sheet name="S.H-INGRESOS" sheetId="10" r:id="rId7"/>
    <sheet name="S.H. EGRESOS" sheetId="11" r:id="rId8"/>
    <sheet name="ESTIMACION DE INGRESOS" sheetId="12" r:id="rId9"/>
    <sheet name="PRESUP.EGRESOS FUENTE FINANCIAM" sheetId="14" r:id="rId10"/>
    <sheet name="EAPED 6 (b)" sheetId="44" r:id="rId11"/>
    <sheet name="EAPED 6 (a)" sheetId="43" r:id="rId12"/>
    <sheet name="EAPED 6 (c)" sheetId="45" r:id="rId13"/>
    <sheet name="EAPED 6 (d)" sheetId="46" r:id="rId14"/>
    <sheet name="PLANTILLA  " sheetId="32" r:id="rId15"/>
    <sheet name="CLASIFIC.ADMINISTRATIVA" sheetId="25" r:id="rId16"/>
    <sheet name="CLASIFIC.FUNCIONAL DEL GASTO" sheetId="24" r:id="rId17"/>
    <sheet name="PRES. CLASIF.  PROGRAMATICA" sheetId="38" r:id="rId18"/>
    <sheet name=" CAT. FUNCION, SUB FUNCION" sheetId="21" r:id="rId19"/>
    <sheet name="CAT FF" sheetId="39" r:id="rId20"/>
    <sheet name="CAT. CLASIFICACIÓN PROGRAMATICA" sheetId="33" r:id="rId21"/>
  </sheets>
  <definedNames>
    <definedName name="_xlnm._FilterDatabase" localSheetId="8" hidden="1">'ESTIMACION DE INGRESOS'!$A$1:$C$295</definedName>
    <definedName name="_xlnm._FilterDatabase" localSheetId="9" hidden="1">'PRESUP.EGRESOS FUENTE FINANCIAM'!$A$6:$B$432</definedName>
    <definedName name="_xlnm._FilterDatabase" localSheetId="7" hidden="1">'S.H. EGRESOS'!$A$6:$G$85</definedName>
    <definedName name="_xlnm._FilterDatabase" localSheetId="6" hidden="1">'S.H-INGRESOS'!$A$6:$G$6</definedName>
    <definedName name="_xlnm.Print_Area" localSheetId="20">'CAT. CLASIFICACIÓN PROGRAMATICA'!$A$1:$D$25</definedName>
    <definedName name="_xlnm.Print_Area" localSheetId="14">'PLANTILLA  '!$A$1:$DE$72</definedName>
    <definedName name="_xlnm.Print_Area" localSheetId="17">'PRES. CLASIF.  PROGRAMATICA'!$A$1:$F$46</definedName>
    <definedName name="_xlnm.Print_Titles" localSheetId="18">' CAT. FUNCION, SUB FUNCION'!$2:$2</definedName>
    <definedName name="_xlnm.Print_Titles" localSheetId="15">'CLASIFIC.ADMINISTRATIVA'!$1:$5</definedName>
    <definedName name="_xlnm.Print_Titles" localSheetId="16">'CLASIFIC.FUNCIONAL DEL GASTO'!$1:$3</definedName>
    <definedName name="_xlnm.Print_Titles" localSheetId="1">'Compromisos PMD'!$1:$4</definedName>
    <definedName name="_xlnm.Print_Titles" localSheetId="11">'EAPED 6 (a)'!$1:$4</definedName>
    <definedName name="_xlnm.Print_Titles" localSheetId="10">'EAPED 6 (b)'!$1:$4</definedName>
    <definedName name="_xlnm.Print_Titles" localSheetId="12">'EAPED 6 (c)'!$1:$4</definedName>
    <definedName name="_xlnm.Print_Titles" localSheetId="8">'ESTIMACION DE INGRESOS'!$1:$4</definedName>
    <definedName name="_xlnm.Print_Titles" localSheetId="2">INDICADORES!$1:$3</definedName>
    <definedName name="_xlnm.Print_Titles" localSheetId="0">'Objetivos PMD'!$1:$4</definedName>
    <definedName name="_xlnm.Print_Titles" localSheetId="14">'PLANTILLA  '!$1:$7</definedName>
    <definedName name="_xlnm.Print_Titles" localSheetId="9">'PRESUP.EGRESOS FUENTE FINANCIAM'!$1:$4</definedName>
    <definedName name="_xlnm.Print_Titles" localSheetId="3">PROGRAMACION!$1:$4</definedName>
    <definedName name="_xlnm.Print_Titles" localSheetId="4">'PROGRAMACION (2)'!$1:$4</definedName>
    <definedName name="_xlnm.Print_Titles" localSheetId="5">'PROGRAMACION (3)'!$1:$4</definedName>
    <definedName name="_xlnm.Print_Titles" localSheetId="7">'S.H. EGRESOS'!$1:$2</definedName>
    <definedName name="_xlnm.Print_Titles" localSheetId="6">'S.H-INGRESOS'!$1:$1</definedName>
  </definedNames>
  <calcPr calcId="152511"/>
</workbook>
</file>

<file path=xl/calcChain.xml><?xml version="1.0" encoding="utf-8"?>
<calcChain xmlns="http://schemas.openxmlformats.org/spreadsheetml/2006/main">
  <c r="BP34" i="48" l="1"/>
  <c r="A3" i="48"/>
  <c r="BP34" i="47"/>
  <c r="A3" i="47"/>
  <c r="B6" i="44" l="1"/>
  <c r="B37" i="44"/>
  <c r="B27" i="44" s="1"/>
  <c r="F34" i="24"/>
  <c r="BG70" i="32"/>
  <c r="A2" i="46" l="1"/>
  <c r="A2" i="45"/>
  <c r="A2" i="44"/>
  <c r="A2" i="43"/>
  <c r="D25" i="46"/>
  <c r="D18" i="46" s="1"/>
  <c r="C25" i="46"/>
  <c r="B25" i="46"/>
  <c r="D21" i="46"/>
  <c r="C21" i="46"/>
  <c r="B21" i="46"/>
  <c r="B18" i="46" s="1"/>
  <c r="D13" i="46"/>
  <c r="C13" i="46"/>
  <c r="B13" i="46"/>
  <c r="D9" i="46"/>
  <c r="D6" i="46" s="1"/>
  <c r="D29" i="46" s="1"/>
  <c r="C9" i="46"/>
  <c r="C6" i="46" s="1"/>
  <c r="B9" i="46"/>
  <c r="E67" i="45"/>
  <c r="D67" i="45"/>
  <c r="C67" i="45"/>
  <c r="E57" i="45"/>
  <c r="D57" i="45"/>
  <c r="C57" i="45"/>
  <c r="E49" i="45"/>
  <c r="D49" i="45"/>
  <c r="C49" i="45"/>
  <c r="E40" i="45"/>
  <c r="D40" i="45"/>
  <c r="C40" i="45"/>
  <c r="E34" i="45"/>
  <c r="D34" i="45"/>
  <c r="C34" i="45"/>
  <c r="E24" i="45"/>
  <c r="D24" i="45"/>
  <c r="C24" i="45"/>
  <c r="E16" i="45"/>
  <c r="D16" i="45"/>
  <c r="C16" i="45"/>
  <c r="E7" i="45"/>
  <c r="D7" i="45"/>
  <c r="C7" i="45"/>
  <c r="D27" i="44"/>
  <c r="C27" i="44"/>
  <c r="D6" i="44"/>
  <c r="C6" i="44"/>
  <c r="E146" i="43"/>
  <c r="D146" i="43"/>
  <c r="C146" i="43"/>
  <c r="E142" i="43"/>
  <c r="D142" i="43"/>
  <c r="C142" i="43"/>
  <c r="E133" i="43"/>
  <c r="D133" i="43"/>
  <c r="C133" i="43"/>
  <c r="E129" i="43"/>
  <c r="D129" i="43"/>
  <c r="C129" i="43"/>
  <c r="E119" i="43"/>
  <c r="D119" i="43"/>
  <c r="C119" i="43"/>
  <c r="E109" i="43"/>
  <c r="D109" i="43"/>
  <c r="C109" i="43"/>
  <c r="E99" i="43"/>
  <c r="D99" i="43"/>
  <c r="C99" i="43"/>
  <c r="E89" i="43"/>
  <c r="D89" i="43"/>
  <c r="C89" i="43"/>
  <c r="E81" i="43"/>
  <c r="D81" i="43"/>
  <c r="C81" i="43"/>
  <c r="E72" i="43"/>
  <c r="D72" i="43"/>
  <c r="C72" i="43"/>
  <c r="E68" i="43"/>
  <c r="D68" i="43"/>
  <c r="C68" i="43"/>
  <c r="E59" i="43"/>
  <c r="D59" i="43"/>
  <c r="C59" i="43"/>
  <c r="E55" i="43"/>
  <c r="D55" i="43"/>
  <c r="C55" i="43"/>
  <c r="E45" i="43"/>
  <c r="D45" i="43"/>
  <c r="C45" i="43"/>
  <c r="E35" i="43"/>
  <c r="D35" i="43"/>
  <c r="C35" i="43"/>
  <c r="E25" i="43"/>
  <c r="D25" i="43"/>
  <c r="C25" i="43"/>
  <c r="E15" i="43"/>
  <c r="D15" i="43"/>
  <c r="C15" i="43"/>
  <c r="E7" i="43"/>
  <c r="D7" i="43"/>
  <c r="C7" i="43"/>
  <c r="A3" i="42"/>
  <c r="B3" i="41"/>
  <c r="C56" i="12"/>
  <c r="C55" i="12" s="1"/>
  <c r="BP34" i="42"/>
  <c r="D429" i="14"/>
  <c r="D426" i="14"/>
  <c r="D424" i="14"/>
  <c r="D421" i="14"/>
  <c r="D418" i="14"/>
  <c r="D409" i="14"/>
  <c r="D400" i="14"/>
  <c r="D395" i="14"/>
  <c r="D389" i="14"/>
  <c r="D382" i="14"/>
  <c r="D377" i="14"/>
  <c r="D374" i="14"/>
  <c r="D364" i="14"/>
  <c r="D354" i="14"/>
  <c r="D347" i="14"/>
  <c r="D337" i="14"/>
  <c r="D334" i="14"/>
  <c r="D330" i="14"/>
  <c r="D321" i="14"/>
  <c r="D312" i="14"/>
  <c r="D301" i="14"/>
  <c r="D296" i="14"/>
  <c r="D286" i="14"/>
  <c r="D277" i="14"/>
  <c r="D275" i="14"/>
  <c r="D268" i="14"/>
  <c r="D265" i="14"/>
  <c r="D260" i="14"/>
  <c r="D253" i="14"/>
  <c r="D248" i="14"/>
  <c r="D242" i="14"/>
  <c r="D240"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8" i="14"/>
  <c r="D31" i="14"/>
  <c r="D26" i="14"/>
  <c r="D17" i="14"/>
  <c r="D12" i="14"/>
  <c r="D7" i="14"/>
  <c r="C227" i="12"/>
  <c r="C226" i="12" s="1"/>
  <c r="F36" i="10" s="1"/>
  <c r="G36" i="10" s="1"/>
  <c r="C48" i="12"/>
  <c r="C223" i="12"/>
  <c r="C289" i="12"/>
  <c r="C288" i="12" s="1"/>
  <c r="F60" i="10" s="1"/>
  <c r="G60" i="10" s="1"/>
  <c r="C285" i="12"/>
  <c r="F58" i="10" s="1"/>
  <c r="G58" i="10" s="1"/>
  <c r="C283" i="12"/>
  <c r="C280" i="12"/>
  <c r="C275" i="12"/>
  <c r="C274" i="12" s="1"/>
  <c r="F54" i="10" s="1"/>
  <c r="G54" i="10" s="1"/>
  <c r="C270" i="12"/>
  <c r="C269" i="12" s="1"/>
  <c r="F52" i="10" s="1"/>
  <c r="G52" i="10" s="1"/>
  <c r="C267" i="12"/>
  <c r="C265" i="12"/>
  <c r="C261" i="12"/>
  <c r="C260" i="12" s="1"/>
  <c r="C255" i="12"/>
  <c r="C254" i="12" s="1"/>
  <c r="F47" i="10" s="1"/>
  <c r="G47" i="10" s="1"/>
  <c r="C249" i="12"/>
  <c r="C248" i="12" s="1"/>
  <c r="C245" i="12"/>
  <c r="C244" i="12" s="1"/>
  <c r="C240" i="12"/>
  <c r="C238" i="12"/>
  <c r="F42" i="10" s="1"/>
  <c r="C236" i="12"/>
  <c r="C234" i="12"/>
  <c r="F40" i="10" s="1"/>
  <c r="C230" i="12"/>
  <c r="C229" i="12" s="1"/>
  <c r="F37" i="10" s="1"/>
  <c r="G37" i="10" s="1"/>
  <c r="C221" i="12"/>
  <c r="C219" i="12"/>
  <c r="C217" i="12"/>
  <c r="C215" i="12"/>
  <c r="C213" i="12"/>
  <c r="C211" i="12"/>
  <c r="C207" i="12"/>
  <c r="C206" i="12" s="1"/>
  <c r="F32" i="10" s="1"/>
  <c r="G32" i="10" s="1"/>
  <c r="C204" i="12"/>
  <c r="C203" i="12" s="1"/>
  <c r="F31" i="10" s="1"/>
  <c r="G31" i="10" s="1"/>
  <c r="C193" i="12"/>
  <c r="C188" i="12"/>
  <c r="C182" i="12"/>
  <c r="C178" i="12"/>
  <c r="C174" i="12"/>
  <c r="C172" i="12"/>
  <c r="C170" i="12"/>
  <c r="C168" i="12"/>
  <c r="C161" i="12"/>
  <c r="C160" i="12" s="1"/>
  <c r="F27" i="10" s="1"/>
  <c r="G27" i="10" s="1"/>
  <c r="C153" i="12"/>
  <c r="C149" i="12"/>
  <c r="C145" i="12"/>
  <c r="C136" i="12"/>
  <c r="C127" i="12"/>
  <c r="C120" i="12"/>
  <c r="C115" i="12"/>
  <c r="C111" i="12"/>
  <c r="C107" i="12"/>
  <c r="C103" i="12"/>
  <c r="C98" i="12"/>
  <c r="C90" i="12"/>
  <c r="C86" i="12"/>
  <c r="C81" i="12"/>
  <c r="C73" i="12"/>
  <c r="C68" i="12"/>
  <c r="C66" i="12"/>
  <c r="C60" i="12"/>
  <c r="C45" i="12"/>
  <c r="C44" i="12" s="1"/>
  <c r="F14" i="10" s="1"/>
  <c r="G14" i="10" s="1"/>
  <c r="C42" i="12"/>
  <c r="C38" i="12"/>
  <c r="C36" i="12"/>
  <c r="C34" i="12"/>
  <c r="C32" i="12"/>
  <c r="C23" i="12"/>
  <c r="C20" i="12"/>
  <c r="C17" i="12"/>
  <c r="C8" i="12"/>
  <c r="C7" i="12" s="1"/>
  <c r="E5" i="38"/>
  <c r="A2" i="38"/>
  <c r="E24" i="38"/>
  <c r="E21" i="38"/>
  <c r="E17" i="38"/>
  <c r="E9" i="38"/>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AG72" i="32"/>
  <c r="C2" i="32"/>
  <c r="A2" i="24"/>
  <c r="A2" i="25"/>
  <c r="A2" i="14"/>
  <c r="E15" i="10"/>
  <c r="E58" i="11"/>
  <c r="E55" i="10"/>
  <c r="E48" i="10"/>
  <c r="AY72" i="32"/>
  <c r="F248" i="14"/>
  <c r="G248" i="14"/>
  <c r="F265" i="14"/>
  <c r="G265" i="14"/>
  <c r="F424" i="14"/>
  <c r="G424" i="14"/>
  <c r="C426" i="14"/>
  <c r="C347" i="14"/>
  <c r="L312" i="14"/>
  <c r="K312" i="14"/>
  <c r="J312" i="14"/>
  <c r="E286" i="14"/>
  <c r="F286" i="14"/>
  <c r="C260" i="14"/>
  <c r="L248" i="14"/>
  <c r="M18" i="14"/>
  <c r="F56" i="10"/>
  <c r="G56" i="10" s="1"/>
  <c r="C40" i="14"/>
  <c r="M254" i="14"/>
  <c r="E6" i="11"/>
  <c r="C98" i="14"/>
  <c r="C88" i="14"/>
  <c r="C85" i="14"/>
  <c r="C77" i="14"/>
  <c r="C67" i="14"/>
  <c r="C57" i="14"/>
  <c r="C53" i="14"/>
  <c r="C44" i="14"/>
  <c r="C31" i="14"/>
  <c r="C26" i="14"/>
  <c r="E12" i="14"/>
  <c r="C12" i="14"/>
  <c r="CN72" i="32"/>
  <c r="CE72" i="32"/>
  <c r="BW72" i="32"/>
  <c r="AK72" i="32"/>
  <c r="AQ71" i="32"/>
  <c r="AQ69" i="32"/>
  <c r="BG69" i="32" s="1"/>
  <c r="AQ68" i="32"/>
  <c r="BG68" i="32" s="1"/>
  <c r="AQ67" i="32"/>
  <c r="AQ66" i="32"/>
  <c r="BG66" i="32" s="1"/>
  <c r="AQ65" i="32"/>
  <c r="BG65" i="32" s="1"/>
  <c r="AQ64" i="32"/>
  <c r="AQ63" i="32"/>
  <c r="AQ62" i="32"/>
  <c r="BG62" i="32" s="1"/>
  <c r="AQ61" i="32"/>
  <c r="AQ60" i="32"/>
  <c r="BG60" i="32" s="1"/>
  <c r="AQ59" i="32"/>
  <c r="AQ58" i="32"/>
  <c r="AQ57" i="32"/>
  <c r="BG57" i="32" s="1"/>
  <c r="AQ56" i="32"/>
  <c r="AQ55" i="32"/>
  <c r="AQ54" i="32"/>
  <c r="BG54" i="32" s="1"/>
  <c r="AQ53" i="32"/>
  <c r="BG53" i="32" s="1"/>
  <c r="AQ52" i="32"/>
  <c r="AQ51" i="32"/>
  <c r="AQ50" i="32"/>
  <c r="AQ49" i="32"/>
  <c r="BG49" i="32" s="1"/>
  <c r="AQ48" i="32"/>
  <c r="AQ47" i="32"/>
  <c r="AQ46" i="32"/>
  <c r="BG46" i="32" s="1"/>
  <c r="AQ45" i="32"/>
  <c r="AQ44" i="32"/>
  <c r="BG44" i="32" s="1"/>
  <c r="AQ43" i="32"/>
  <c r="AQ42" i="32"/>
  <c r="AQ41" i="32"/>
  <c r="AQ40" i="32"/>
  <c r="AQ39" i="32"/>
  <c r="AQ38" i="32"/>
  <c r="AQ37" i="32"/>
  <c r="BG37" i="32" s="1"/>
  <c r="AQ36" i="32"/>
  <c r="AQ35" i="32"/>
  <c r="AQ34" i="32"/>
  <c r="AQ33" i="32"/>
  <c r="AQ32" i="32"/>
  <c r="AQ31" i="32"/>
  <c r="BG31" i="32" s="1"/>
  <c r="AQ30" i="32"/>
  <c r="BG30" i="32" s="1"/>
  <c r="AQ29" i="32"/>
  <c r="AQ28" i="32"/>
  <c r="BG28" i="32" s="1"/>
  <c r="AQ27" i="32"/>
  <c r="AQ26" i="32"/>
  <c r="AQ25" i="32"/>
  <c r="AQ24" i="32"/>
  <c r="BG24" i="32" s="1"/>
  <c r="AQ23" i="32"/>
  <c r="AQ22" i="32"/>
  <c r="BG22" i="32" s="1"/>
  <c r="AQ21" i="32"/>
  <c r="BG21" i="32" s="1"/>
  <c r="AQ20" i="32"/>
  <c r="AQ19" i="32"/>
  <c r="BG19" i="32" s="1"/>
  <c r="AQ18" i="32"/>
  <c r="AQ17" i="32"/>
  <c r="AQ16" i="32"/>
  <c r="AQ15" i="32"/>
  <c r="AQ14" i="32"/>
  <c r="BG14" i="32" s="1"/>
  <c r="AQ13" i="32"/>
  <c r="AQ12" i="32"/>
  <c r="BG12" i="32" s="1"/>
  <c r="AQ11" i="32"/>
  <c r="AQ10" i="32"/>
  <c r="AQ9" i="32"/>
  <c r="AQ8" i="32"/>
  <c r="G229" i="14"/>
  <c r="H204" i="14"/>
  <c r="G204" i="14"/>
  <c r="F204" i="14"/>
  <c r="C3" i="3"/>
  <c r="D35" i="25"/>
  <c r="M430" i="14"/>
  <c r="M428" i="14"/>
  <c r="M427" i="14"/>
  <c r="M425" i="14"/>
  <c r="M423" i="14"/>
  <c r="M422" i="14"/>
  <c r="M420" i="14"/>
  <c r="M419" i="14"/>
  <c r="M417" i="14"/>
  <c r="M416" i="14"/>
  <c r="M415" i="14"/>
  <c r="M414" i="14"/>
  <c r="M413" i="14"/>
  <c r="M412" i="14"/>
  <c r="M411" i="14"/>
  <c r="M410" i="14"/>
  <c r="M408" i="14"/>
  <c r="M407" i="14"/>
  <c r="M406" i="14"/>
  <c r="M405" i="14"/>
  <c r="M404" i="14"/>
  <c r="M403" i="14"/>
  <c r="M402" i="14"/>
  <c r="M401" i="14"/>
  <c r="M398" i="14"/>
  <c r="M397" i="14"/>
  <c r="M396" i="14"/>
  <c r="M394" i="14"/>
  <c r="M393" i="14"/>
  <c r="M392" i="14"/>
  <c r="M391" i="14"/>
  <c r="M390" i="14"/>
  <c r="M388" i="14"/>
  <c r="M387" i="14"/>
  <c r="M386" i="14"/>
  <c r="M385" i="14"/>
  <c r="M384" i="14"/>
  <c r="M383" i="14"/>
  <c r="M380" i="14"/>
  <c r="M379" i="14"/>
  <c r="M378" i="14"/>
  <c r="M376" i="14"/>
  <c r="M375" i="14"/>
  <c r="M373" i="14"/>
  <c r="M372" i="14"/>
  <c r="M371" i="14"/>
  <c r="M370" i="14"/>
  <c r="M369" i="14"/>
  <c r="M368" i="14"/>
  <c r="M367" i="14"/>
  <c r="M366" i="14"/>
  <c r="M365" i="14"/>
  <c r="M363" i="14"/>
  <c r="M362" i="14"/>
  <c r="M361" i="14"/>
  <c r="M360" i="14"/>
  <c r="M359" i="14"/>
  <c r="M358" i="14"/>
  <c r="M357" i="14"/>
  <c r="M356" i="14"/>
  <c r="M355" i="14"/>
  <c r="M353" i="14"/>
  <c r="M352" i="14"/>
  <c r="M351" i="14"/>
  <c r="M350" i="14"/>
  <c r="M349" i="14"/>
  <c r="M348" i="14"/>
  <c r="M346" i="14"/>
  <c r="M345" i="14"/>
  <c r="M344" i="14"/>
  <c r="M343" i="14"/>
  <c r="M342" i="14"/>
  <c r="M341" i="14"/>
  <c r="M340" i="14"/>
  <c r="M339" i="14"/>
  <c r="M338" i="14"/>
  <c r="M336" i="14"/>
  <c r="M335" i="14"/>
  <c r="M332" i="14"/>
  <c r="M331" i="14"/>
  <c r="M329" i="14"/>
  <c r="M328" i="14"/>
  <c r="M327" i="14"/>
  <c r="M326" i="14"/>
  <c r="M325" i="14"/>
  <c r="M324" i="14"/>
  <c r="M323" i="14"/>
  <c r="M322" i="14"/>
  <c r="M320" i="14"/>
  <c r="M319" i="14"/>
  <c r="M318" i="14"/>
  <c r="M317" i="14"/>
  <c r="M316" i="14"/>
  <c r="M315" i="14"/>
  <c r="M314" i="14"/>
  <c r="M313" i="14"/>
  <c r="M310" i="14"/>
  <c r="M309" i="14"/>
  <c r="M308" i="14"/>
  <c r="M307" i="14"/>
  <c r="M306" i="14"/>
  <c r="M305" i="14"/>
  <c r="M304" i="14"/>
  <c r="M303" i="14"/>
  <c r="M302" i="14"/>
  <c r="M300" i="14"/>
  <c r="M299" i="14"/>
  <c r="M298" i="14"/>
  <c r="M297" i="14"/>
  <c r="M295" i="14"/>
  <c r="M294" i="14"/>
  <c r="M293" i="14"/>
  <c r="M292" i="14"/>
  <c r="M291" i="14"/>
  <c r="M290" i="14"/>
  <c r="M289" i="14"/>
  <c r="M288" i="14"/>
  <c r="M287" i="14"/>
  <c r="M285" i="14"/>
  <c r="M284" i="14"/>
  <c r="M283" i="14"/>
  <c r="M282" i="14"/>
  <c r="M281" i="14"/>
  <c r="M280" i="14"/>
  <c r="M279" i="14"/>
  <c r="M278" i="14"/>
  <c r="M276" i="14"/>
  <c r="M274" i="14"/>
  <c r="M273" i="14"/>
  <c r="M272" i="14"/>
  <c r="M271" i="14"/>
  <c r="M270" i="14"/>
  <c r="M269" i="14"/>
  <c r="M267" i="14"/>
  <c r="M266" i="14"/>
  <c r="M264" i="14"/>
  <c r="M263" i="14"/>
  <c r="M262" i="14"/>
  <c r="M261" i="14"/>
  <c r="M259" i="14"/>
  <c r="M258" i="14"/>
  <c r="M257" i="14"/>
  <c r="M256" i="14"/>
  <c r="M255" i="14"/>
  <c r="M251" i="14"/>
  <c r="M250" i="14"/>
  <c r="M249" i="14"/>
  <c r="M247" i="14"/>
  <c r="M246" i="14"/>
  <c r="M245" i="14"/>
  <c r="M244" i="14"/>
  <c r="M243" i="14"/>
  <c r="M241" i="14"/>
  <c r="M239"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29" i="14"/>
  <c r="L429" i="14"/>
  <c r="K429" i="14"/>
  <c r="J429" i="14"/>
  <c r="I429" i="14"/>
  <c r="H429" i="14"/>
  <c r="G429" i="14"/>
  <c r="F429" i="14"/>
  <c r="E429" i="14"/>
  <c r="N426" i="14"/>
  <c r="L426" i="14"/>
  <c r="K426" i="14"/>
  <c r="J426" i="14"/>
  <c r="I426" i="14"/>
  <c r="H426" i="14"/>
  <c r="G426" i="14"/>
  <c r="F426" i="14"/>
  <c r="E426" i="14"/>
  <c r="N421" i="14"/>
  <c r="L421" i="14"/>
  <c r="K421" i="14"/>
  <c r="J421" i="14"/>
  <c r="I421" i="14"/>
  <c r="H421" i="14"/>
  <c r="G421" i="14"/>
  <c r="F421" i="14"/>
  <c r="E421" i="14"/>
  <c r="N418" i="14"/>
  <c r="L418" i="14"/>
  <c r="K418" i="14"/>
  <c r="J418" i="14"/>
  <c r="I418" i="14"/>
  <c r="H418" i="14"/>
  <c r="G418" i="14"/>
  <c r="F418" i="14"/>
  <c r="E418" i="14"/>
  <c r="N409" i="14"/>
  <c r="L409" i="14"/>
  <c r="K409" i="14"/>
  <c r="J409" i="14"/>
  <c r="I409" i="14"/>
  <c r="H409" i="14"/>
  <c r="G409" i="14"/>
  <c r="F409" i="14"/>
  <c r="E409" i="14"/>
  <c r="N400" i="14"/>
  <c r="L400" i="14"/>
  <c r="K400" i="14"/>
  <c r="J400" i="14"/>
  <c r="I400" i="14"/>
  <c r="H400" i="14"/>
  <c r="G400" i="14"/>
  <c r="F400" i="14"/>
  <c r="E400" i="14"/>
  <c r="N395" i="14"/>
  <c r="L395" i="14"/>
  <c r="K395" i="14"/>
  <c r="J395" i="14"/>
  <c r="I395" i="14"/>
  <c r="H395" i="14"/>
  <c r="G395" i="14"/>
  <c r="F395" i="14"/>
  <c r="E395" i="14"/>
  <c r="N389" i="14"/>
  <c r="L389" i="14"/>
  <c r="K389" i="14"/>
  <c r="J389" i="14"/>
  <c r="I389" i="14"/>
  <c r="H389" i="14"/>
  <c r="G389" i="14"/>
  <c r="F389" i="14"/>
  <c r="E389" i="14"/>
  <c r="E381" i="14" s="1"/>
  <c r="N382" i="14"/>
  <c r="L382" i="14"/>
  <c r="K382" i="14"/>
  <c r="J382" i="14"/>
  <c r="J381" i="14" s="1"/>
  <c r="I382" i="14"/>
  <c r="H382" i="14"/>
  <c r="G382" i="14"/>
  <c r="F382" i="14"/>
  <c r="E382" i="14"/>
  <c r="N377" i="14"/>
  <c r="L377" i="14"/>
  <c r="K377" i="14"/>
  <c r="J377" i="14"/>
  <c r="I377" i="14"/>
  <c r="H377" i="14"/>
  <c r="G377" i="14"/>
  <c r="F377" i="14"/>
  <c r="E377" i="14"/>
  <c r="N374" i="14"/>
  <c r="L374" i="14"/>
  <c r="K374" i="14"/>
  <c r="J374" i="14"/>
  <c r="I374" i="14"/>
  <c r="H374" i="14"/>
  <c r="G374" i="14"/>
  <c r="F374" i="14"/>
  <c r="E374" i="14"/>
  <c r="N364" i="14"/>
  <c r="L364" i="14"/>
  <c r="K364" i="14"/>
  <c r="J364" i="14"/>
  <c r="I364" i="14"/>
  <c r="H364" i="14"/>
  <c r="G364" i="14"/>
  <c r="F364" i="14"/>
  <c r="E364" i="14"/>
  <c r="N354" i="14"/>
  <c r="L354" i="14"/>
  <c r="K354" i="14"/>
  <c r="J354" i="14"/>
  <c r="I354" i="14"/>
  <c r="H354" i="14"/>
  <c r="G354" i="14"/>
  <c r="F354" i="14"/>
  <c r="E354" i="14"/>
  <c r="N347" i="14"/>
  <c r="L347" i="14"/>
  <c r="K347" i="14"/>
  <c r="J347" i="14"/>
  <c r="I347" i="14"/>
  <c r="H347" i="14"/>
  <c r="G347" i="14"/>
  <c r="F347" i="14"/>
  <c r="E347" i="14"/>
  <c r="N337" i="14"/>
  <c r="L337" i="14"/>
  <c r="K337" i="14"/>
  <c r="J337" i="14"/>
  <c r="I337" i="14"/>
  <c r="H337" i="14"/>
  <c r="G337" i="14"/>
  <c r="F337" i="14"/>
  <c r="E337" i="14"/>
  <c r="N334" i="14"/>
  <c r="N333" i="14" s="1"/>
  <c r="L334" i="14"/>
  <c r="K334" i="14"/>
  <c r="J334" i="14"/>
  <c r="I334" i="14"/>
  <c r="H334" i="14"/>
  <c r="G334" i="14"/>
  <c r="F334" i="14"/>
  <c r="F333" i="14" s="1"/>
  <c r="E334" i="14"/>
  <c r="N330" i="14"/>
  <c r="L330" i="14"/>
  <c r="K330" i="14"/>
  <c r="J330" i="14"/>
  <c r="I330" i="14"/>
  <c r="H330" i="14"/>
  <c r="G330" i="14"/>
  <c r="F330" i="14"/>
  <c r="E330" i="14"/>
  <c r="N321" i="14"/>
  <c r="L321" i="14"/>
  <c r="K321" i="14"/>
  <c r="J321" i="14"/>
  <c r="I321" i="14"/>
  <c r="H321" i="14"/>
  <c r="G321" i="14"/>
  <c r="F321" i="14"/>
  <c r="E321" i="14"/>
  <c r="N312" i="14"/>
  <c r="N311" i="14" s="1"/>
  <c r="I312" i="14"/>
  <c r="H312" i="14"/>
  <c r="G312" i="14"/>
  <c r="F312" i="14"/>
  <c r="E312" i="14"/>
  <c r="N301" i="14"/>
  <c r="L301" i="14"/>
  <c r="K301" i="14"/>
  <c r="J301" i="14"/>
  <c r="I301" i="14"/>
  <c r="H301" i="14"/>
  <c r="G301" i="14"/>
  <c r="F301" i="14"/>
  <c r="E301" i="14"/>
  <c r="N296" i="14"/>
  <c r="L296" i="14"/>
  <c r="K296" i="14"/>
  <c r="J296" i="14"/>
  <c r="I296" i="14"/>
  <c r="H296" i="14"/>
  <c r="G296" i="14"/>
  <c r="F296" i="14"/>
  <c r="E296" i="14"/>
  <c r="N286" i="14"/>
  <c r="L286" i="14"/>
  <c r="K286" i="14"/>
  <c r="J286" i="14"/>
  <c r="I286" i="14"/>
  <c r="H286" i="14"/>
  <c r="G286" i="14"/>
  <c r="N277" i="14"/>
  <c r="L277" i="14"/>
  <c r="K277" i="14"/>
  <c r="J277" i="14"/>
  <c r="I277" i="14"/>
  <c r="H277" i="14"/>
  <c r="G277" i="14"/>
  <c r="F277" i="14"/>
  <c r="E277" i="14"/>
  <c r="N275" i="14"/>
  <c r="L275" i="14"/>
  <c r="K275" i="14"/>
  <c r="J275" i="14"/>
  <c r="I275" i="14"/>
  <c r="H275" i="14"/>
  <c r="G275" i="14"/>
  <c r="F275" i="14"/>
  <c r="E275" i="14"/>
  <c r="N268" i="14"/>
  <c r="L268" i="14"/>
  <c r="K268" i="14"/>
  <c r="J268" i="14"/>
  <c r="I268" i="14"/>
  <c r="H268" i="14"/>
  <c r="G268" i="14"/>
  <c r="F268" i="14"/>
  <c r="E268" i="14"/>
  <c r="N260" i="14"/>
  <c r="L260" i="14"/>
  <c r="K260" i="14"/>
  <c r="J260" i="14"/>
  <c r="I260" i="14"/>
  <c r="H260" i="14"/>
  <c r="G260" i="14"/>
  <c r="F260" i="14"/>
  <c r="E260" i="14"/>
  <c r="N253" i="14"/>
  <c r="L253" i="14"/>
  <c r="K253" i="14"/>
  <c r="J253" i="14"/>
  <c r="I253" i="14"/>
  <c r="H253" i="14"/>
  <c r="G253" i="14"/>
  <c r="F253" i="14"/>
  <c r="E253" i="14"/>
  <c r="N242" i="14"/>
  <c r="L242" i="14"/>
  <c r="K242" i="14"/>
  <c r="J242" i="14"/>
  <c r="I242" i="14"/>
  <c r="H242" i="14"/>
  <c r="G242" i="14"/>
  <c r="F242" i="14"/>
  <c r="E242" i="14"/>
  <c r="N240" i="14"/>
  <c r="L240" i="14"/>
  <c r="K240" i="14"/>
  <c r="J240" i="14"/>
  <c r="I240" i="14"/>
  <c r="H240" i="14"/>
  <c r="G240" i="14"/>
  <c r="F240" i="14"/>
  <c r="E240"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L38" i="14"/>
  <c r="K38" i="14"/>
  <c r="J38" i="14"/>
  <c r="I38" i="14"/>
  <c r="H38" i="14"/>
  <c r="G38" i="14"/>
  <c r="F38" i="14"/>
  <c r="E38" i="14"/>
  <c r="N31" i="14"/>
  <c r="L31" i="14"/>
  <c r="K31" i="14"/>
  <c r="J31" i="14"/>
  <c r="I31" i="14"/>
  <c r="H31" i="14"/>
  <c r="G31" i="14"/>
  <c r="F31" i="14"/>
  <c r="E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A2" i="12"/>
  <c r="A2" i="11"/>
  <c r="A2" i="10"/>
  <c r="F53" i="10"/>
  <c r="G53" i="10" s="1"/>
  <c r="F50" i="10"/>
  <c r="G50" i="10" s="1"/>
  <c r="F39" i="10"/>
  <c r="G39" i="10" s="1"/>
  <c r="F35" i="10"/>
  <c r="G35" i="10" s="1"/>
  <c r="F25" i="10"/>
  <c r="G25" i="10" s="1"/>
  <c r="F20" i="10"/>
  <c r="G20" i="10" s="1"/>
  <c r="F19" i="10"/>
  <c r="G19" i="10" s="1"/>
  <c r="F18" i="10"/>
  <c r="G18" i="10" s="1"/>
  <c r="F17" i="10"/>
  <c r="F16" i="10"/>
  <c r="F12" i="10"/>
  <c r="G12" i="10" s="1"/>
  <c r="F11" i="10"/>
  <c r="G11" i="10" s="1"/>
  <c r="F10" i="10"/>
  <c r="G10" i="10" s="1"/>
  <c r="F9" i="10"/>
  <c r="G9" i="10" s="1"/>
  <c r="C429" i="14"/>
  <c r="L424" i="14"/>
  <c r="K424" i="14"/>
  <c r="J424" i="14"/>
  <c r="I424" i="14"/>
  <c r="H424" i="14"/>
  <c r="E424" i="14"/>
  <c r="C424" i="14"/>
  <c r="C421" i="14"/>
  <c r="C418" i="14"/>
  <c r="C409" i="14"/>
  <c r="C400" i="14"/>
  <c r="C395" i="14"/>
  <c r="C389" i="14"/>
  <c r="M389" i="14" s="1"/>
  <c r="C382" i="14"/>
  <c r="M382" i="14" s="1"/>
  <c r="C377" i="14"/>
  <c r="M377" i="14" s="1"/>
  <c r="F65" i="11" s="1"/>
  <c r="G65" i="11" s="1"/>
  <c r="C374" i="14"/>
  <c r="C364" i="14"/>
  <c r="M364" i="14" s="1"/>
  <c r="F63" i="11" s="1"/>
  <c r="G63" i="11" s="1"/>
  <c r="C354" i="14"/>
  <c r="M354" i="14" s="1"/>
  <c r="F62" i="11" s="1"/>
  <c r="G62" i="11" s="1"/>
  <c r="C337" i="14"/>
  <c r="C334" i="14"/>
  <c r="C330" i="14"/>
  <c r="M330" i="14" s="1"/>
  <c r="F57" i="11" s="1"/>
  <c r="G57" i="11" s="1"/>
  <c r="C321" i="14"/>
  <c r="C312" i="14"/>
  <c r="C301" i="14"/>
  <c r="C296" i="14"/>
  <c r="M296" i="14" s="1"/>
  <c r="F52" i="11" s="1"/>
  <c r="G52" i="11" s="1"/>
  <c r="C286" i="14"/>
  <c r="C277" i="14"/>
  <c r="M277" i="14" s="1"/>
  <c r="F50" i="11" s="1"/>
  <c r="G50" i="11" s="1"/>
  <c r="C275" i="14"/>
  <c r="C268" i="14"/>
  <c r="M268" i="14" s="1"/>
  <c r="F48" i="11" s="1"/>
  <c r="G48" i="11" s="1"/>
  <c r="L265" i="14"/>
  <c r="K265" i="14"/>
  <c r="J265" i="14"/>
  <c r="I265" i="14"/>
  <c r="H265" i="14"/>
  <c r="E265" i="14"/>
  <c r="C265" i="14"/>
  <c r="C253" i="14"/>
  <c r="M253" i="14" s="1"/>
  <c r="F45" i="11" s="1"/>
  <c r="G45" i="11" s="1"/>
  <c r="K248" i="14"/>
  <c r="J248" i="14"/>
  <c r="I248" i="14"/>
  <c r="H248" i="14"/>
  <c r="E248" i="14"/>
  <c r="C248" i="14"/>
  <c r="C242" i="14"/>
  <c r="C240" i="14"/>
  <c r="M240" i="14" s="1"/>
  <c r="F41" i="11" s="1"/>
  <c r="G41" i="11" s="1"/>
  <c r="C233" i="14"/>
  <c r="C229" i="14"/>
  <c r="C220" i="14"/>
  <c r="C210" i="14"/>
  <c r="M210" i="14" s="1"/>
  <c r="F37" i="11" s="1"/>
  <c r="G37" i="11" s="1"/>
  <c r="L204" i="14"/>
  <c r="K204" i="14"/>
  <c r="J204" i="14"/>
  <c r="I204" i="14"/>
  <c r="E204" i="14"/>
  <c r="C204" i="14"/>
  <c r="C194" i="14"/>
  <c r="M194" i="14" s="1"/>
  <c r="F35" i="11" s="1"/>
  <c r="C183" i="14"/>
  <c r="M183" i="14" s="1"/>
  <c r="F33" i="11" s="1"/>
  <c r="G33" i="11" s="1"/>
  <c r="C177" i="14"/>
  <c r="C167" i="14"/>
  <c r="C159" i="14"/>
  <c r="M159" i="14" s="1"/>
  <c r="F30" i="11" s="1"/>
  <c r="G30" i="11" s="1"/>
  <c r="C149" i="14"/>
  <c r="C139" i="14"/>
  <c r="C129" i="14"/>
  <c r="C119" i="14"/>
  <c r="M119" i="14" s="1"/>
  <c r="F26" i="11" s="1"/>
  <c r="G26" i="11" s="1"/>
  <c r="C109" i="14"/>
  <c r="C94" i="14"/>
  <c r="C38" i="14"/>
  <c r="E67" i="11"/>
  <c r="E54" i="11"/>
  <c r="E44" i="11"/>
  <c r="E34" i="11"/>
  <c r="E24" i="11"/>
  <c r="E14" i="11"/>
  <c r="E59" i="10"/>
  <c r="E44" i="10"/>
  <c r="E38" i="10"/>
  <c r="E33" i="10"/>
  <c r="E29" i="10"/>
  <c r="E23" i="10"/>
  <c r="E21" i="10"/>
  <c r="E6" i="10"/>
  <c r="C77" i="10"/>
  <c r="I381" i="14"/>
  <c r="F57" i="10"/>
  <c r="G57" i="10" s="1"/>
  <c r="F43" i="10"/>
  <c r="G43" i="10" s="1"/>
  <c r="F41" i="10"/>
  <c r="G41" i="10" s="1"/>
  <c r="G40" i="10"/>
  <c r="F90" i="24"/>
  <c r="G16" i="10"/>
  <c r="D311" i="14"/>
  <c r="C279" i="12"/>
  <c r="N381" i="14" l="1"/>
  <c r="BO24" i="32"/>
  <c r="CV24" i="32" s="1"/>
  <c r="D252" i="14"/>
  <c r="D333" i="14"/>
  <c r="D80" i="43"/>
  <c r="C6" i="43"/>
  <c r="C48" i="44"/>
  <c r="D48" i="44"/>
  <c r="B48" i="44"/>
  <c r="E75" i="11"/>
  <c r="M337" i="14"/>
  <c r="F60" i="11" s="1"/>
  <c r="G60" i="11" s="1"/>
  <c r="M347" i="14"/>
  <c r="F61" i="11" s="1"/>
  <c r="G61" i="11" s="1"/>
  <c r="H381" i="14"/>
  <c r="F5" i="24"/>
  <c r="F44" i="24"/>
  <c r="F133" i="24"/>
  <c r="E28" i="38"/>
  <c r="C16" i="12"/>
  <c r="F8" i="10" s="1"/>
  <c r="G8" i="10" s="1"/>
  <c r="C181" i="12"/>
  <c r="F30" i="10" s="1"/>
  <c r="G30" i="10" s="1"/>
  <c r="C264" i="12"/>
  <c r="F51" i="10" s="1"/>
  <c r="G51" i="10" s="1"/>
  <c r="K193" i="14"/>
  <c r="M220" i="14"/>
  <c r="F38" i="11" s="1"/>
  <c r="G38" i="11" s="1"/>
  <c r="E252" i="14"/>
  <c r="F311" i="14"/>
  <c r="E333" i="14"/>
  <c r="I333" i="14"/>
  <c r="L381" i="14"/>
  <c r="K381" i="14"/>
  <c r="F399" i="14"/>
  <c r="E399" i="14"/>
  <c r="C381" i="14"/>
  <c r="L6" i="14"/>
  <c r="M31" i="14"/>
  <c r="F11" i="11" s="1"/>
  <c r="G11" i="11" s="1"/>
  <c r="E43" i="14"/>
  <c r="N43" i="14"/>
  <c r="K43" i="14"/>
  <c r="M85" i="14"/>
  <c r="F20" i="11" s="1"/>
  <c r="G20" i="11" s="1"/>
  <c r="M109" i="14"/>
  <c r="F25" i="11" s="1"/>
  <c r="G25" i="11" s="1"/>
  <c r="H108" i="14"/>
  <c r="M275" i="14"/>
  <c r="F49" i="11" s="1"/>
  <c r="G49" i="11" s="1"/>
  <c r="M418" i="14"/>
  <c r="F70" i="11" s="1"/>
  <c r="G70" i="11" s="1"/>
  <c r="H311" i="14"/>
  <c r="H333" i="14"/>
  <c r="L333" i="14"/>
  <c r="C43" i="14"/>
  <c r="G252" i="14"/>
  <c r="C232" i="12"/>
  <c r="C18" i="46"/>
  <c r="BO9" i="32"/>
  <c r="BG9" i="32"/>
  <c r="BO8" i="32"/>
  <c r="BG8" i="32"/>
  <c r="BO71" i="32"/>
  <c r="BG71" i="32"/>
  <c r="CV71" i="32" s="1"/>
  <c r="BO12" i="32"/>
  <c r="CV12" i="32" s="1"/>
  <c r="BO30" i="32"/>
  <c r="CV30" i="32" s="1"/>
  <c r="BO37" i="32"/>
  <c r="CV37" i="32" s="1"/>
  <c r="BO44" i="32"/>
  <c r="CV44" i="32" s="1"/>
  <c r="BO69" i="32"/>
  <c r="BO67" i="32"/>
  <c r="BG67" i="32"/>
  <c r="BO64" i="32"/>
  <c r="BG64" i="32"/>
  <c r="BO63" i="32"/>
  <c r="BG63" i="32"/>
  <c r="BO62" i="32"/>
  <c r="CV62" i="32" s="1"/>
  <c r="BO61" i="32"/>
  <c r="BG61" i="32"/>
  <c r="BO60" i="32"/>
  <c r="CV60" i="32" s="1"/>
  <c r="BO59" i="32"/>
  <c r="BG59" i="32"/>
  <c r="BO58" i="32"/>
  <c r="BG58" i="32"/>
  <c r="BO56" i="32"/>
  <c r="BG56" i="32"/>
  <c r="BO55" i="32"/>
  <c r="BG55" i="32"/>
  <c r="BO53" i="32"/>
  <c r="CV53" i="32" s="1"/>
  <c r="BO52" i="32"/>
  <c r="BG52" i="32"/>
  <c r="BO51" i="32"/>
  <c r="BG51" i="32"/>
  <c r="BO50" i="32"/>
  <c r="BG50" i="32"/>
  <c r="BO48" i="32"/>
  <c r="BG48" i="32"/>
  <c r="BO47" i="32"/>
  <c r="BG47" i="32"/>
  <c r="BO46" i="32"/>
  <c r="CV46" i="32" s="1"/>
  <c r="BO45" i="32"/>
  <c r="BG45" i="32"/>
  <c r="BO43" i="32"/>
  <c r="BG43" i="32"/>
  <c r="BO42" i="32"/>
  <c r="BG42" i="32"/>
  <c r="BO41" i="32"/>
  <c r="BG41" i="32"/>
  <c r="BO40" i="32"/>
  <c r="BG40" i="32"/>
  <c r="BO39" i="32"/>
  <c r="BG39" i="32"/>
  <c r="BO38" i="32"/>
  <c r="BG38" i="32"/>
  <c r="BO36" i="32"/>
  <c r="BG36" i="32"/>
  <c r="BO35" i="32"/>
  <c r="BG35" i="32"/>
  <c r="BO34" i="32"/>
  <c r="BG34" i="32"/>
  <c r="BO33" i="32"/>
  <c r="BG33" i="32"/>
  <c r="BO32" i="32"/>
  <c r="BG32" i="32"/>
  <c r="BO29" i="32"/>
  <c r="BG29" i="32"/>
  <c r="BO27" i="32"/>
  <c r="BG27" i="32"/>
  <c r="BO26" i="32"/>
  <c r="BG26" i="32"/>
  <c r="BO25" i="32"/>
  <c r="BG25" i="32"/>
  <c r="BO23" i="32"/>
  <c r="BG23" i="32"/>
  <c r="BO20" i="32"/>
  <c r="BG20" i="32"/>
  <c r="BO18" i="32"/>
  <c r="BG18" i="32"/>
  <c r="BO17" i="32"/>
  <c r="BG17" i="32"/>
  <c r="BO16" i="32"/>
  <c r="BG16" i="32"/>
  <c r="BO15" i="32"/>
  <c r="BG15" i="32"/>
  <c r="BO13" i="32"/>
  <c r="BG13" i="32"/>
  <c r="BO11" i="32"/>
  <c r="BG11" i="32"/>
  <c r="BO10" i="32"/>
  <c r="BG10" i="32"/>
  <c r="F46" i="10"/>
  <c r="G46" i="10" s="1"/>
  <c r="C76" i="10"/>
  <c r="C80" i="12"/>
  <c r="F26" i="10" s="1"/>
  <c r="G26" i="10" s="1"/>
  <c r="C59" i="12"/>
  <c r="F24" i="10" s="1"/>
  <c r="G24" i="10" s="1"/>
  <c r="F7" i="10"/>
  <c r="G42" i="10"/>
  <c r="F38" i="10"/>
  <c r="C259" i="12"/>
  <c r="F49" i="10"/>
  <c r="H6" i="14"/>
  <c r="F59" i="10"/>
  <c r="M265" i="14"/>
  <c r="F47" i="11" s="1"/>
  <c r="G47" i="11" s="1"/>
  <c r="C287" i="12"/>
  <c r="L193" i="14"/>
  <c r="M424" i="14"/>
  <c r="F72" i="11" s="1"/>
  <c r="G72" i="11" s="1"/>
  <c r="M429" i="14"/>
  <c r="F74" i="11" s="1"/>
  <c r="G74" i="11" s="1"/>
  <c r="J6" i="14"/>
  <c r="M17" i="14"/>
  <c r="F9" i="11" s="1"/>
  <c r="G9" i="11" s="1"/>
  <c r="M40" i="14"/>
  <c r="F13" i="11" s="1"/>
  <c r="G13" i="11" s="1"/>
  <c r="M44" i="14"/>
  <c r="F15" i="11" s="1"/>
  <c r="G15" i="11" s="1"/>
  <c r="F193" i="14"/>
  <c r="N193" i="14"/>
  <c r="E311" i="14"/>
  <c r="N399" i="14"/>
  <c r="J399" i="14"/>
  <c r="M426" i="14"/>
  <c r="F73" i="11" s="1"/>
  <c r="G73" i="11" s="1"/>
  <c r="BO19" i="32"/>
  <c r="CV19" i="32" s="1"/>
  <c r="BO31" i="32"/>
  <c r="CV31" i="32" s="1"/>
  <c r="BO54" i="32"/>
  <c r="CV54" i="32" s="1"/>
  <c r="D108" i="14"/>
  <c r="C80" i="43"/>
  <c r="B6" i="46"/>
  <c r="B29" i="46" s="1"/>
  <c r="D6" i="43"/>
  <c r="AQ72" i="32"/>
  <c r="C6" i="14"/>
  <c r="M129" i="14"/>
  <c r="F27" i="11" s="1"/>
  <c r="G27" i="11" s="1"/>
  <c r="M374" i="14"/>
  <c r="F64" i="11" s="1"/>
  <c r="G64" i="11" s="1"/>
  <c r="G6" i="14"/>
  <c r="G43" i="14"/>
  <c r="L43" i="14"/>
  <c r="M98" i="14"/>
  <c r="F23" i="11" s="1"/>
  <c r="G23" i="11" s="1"/>
  <c r="F108" i="14"/>
  <c r="J108" i="14"/>
  <c r="I108" i="14"/>
  <c r="M177" i="14"/>
  <c r="F32" i="11" s="1"/>
  <c r="G32" i="11" s="1"/>
  <c r="M229" i="14"/>
  <c r="F39" i="11" s="1"/>
  <c r="C82" i="11" s="1"/>
  <c r="M233" i="14"/>
  <c r="F40" i="11" s="1"/>
  <c r="G40" i="11" s="1"/>
  <c r="G193" i="14"/>
  <c r="F252" i="14"/>
  <c r="G311" i="14"/>
  <c r="M321" i="14"/>
  <c r="F56" i="11" s="1"/>
  <c r="G56" i="11" s="1"/>
  <c r="K311" i="14"/>
  <c r="J333" i="14"/>
  <c r="F381" i="14"/>
  <c r="K399" i="14"/>
  <c r="CV69" i="32"/>
  <c r="J311" i="14"/>
  <c r="D43" i="14"/>
  <c r="D381" i="14"/>
  <c r="E6" i="45"/>
  <c r="E39" i="45"/>
  <c r="M286" i="14"/>
  <c r="F51" i="11" s="1"/>
  <c r="G51" i="11" s="1"/>
  <c r="D155" i="43"/>
  <c r="C29" i="46"/>
  <c r="M334" i="14"/>
  <c r="F59" i="11" s="1"/>
  <c r="F58" i="11" s="1"/>
  <c r="G58" i="11" s="1"/>
  <c r="M139" i="14"/>
  <c r="F28" i="11" s="1"/>
  <c r="G28" i="11" s="1"/>
  <c r="E6" i="14"/>
  <c r="I6" i="14"/>
  <c r="F6" i="14"/>
  <c r="N6" i="14"/>
  <c r="K108" i="14"/>
  <c r="I193" i="14"/>
  <c r="K252" i="14"/>
  <c r="J252" i="14"/>
  <c r="N252" i="14"/>
  <c r="L311" i="14"/>
  <c r="K333" i="14"/>
  <c r="G381" i="14"/>
  <c r="M395" i="14"/>
  <c r="H399" i="14"/>
  <c r="L399" i="14"/>
  <c r="G399" i="14"/>
  <c r="M421" i="14"/>
  <c r="F71" i="11" s="1"/>
  <c r="G71" i="11" s="1"/>
  <c r="BO21" i="32"/>
  <c r="CV21" i="32" s="1"/>
  <c r="BO66" i="32"/>
  <c r="CV66" i="32" s="1"/>
  <c r="C31" i="12"/>
  <c r="F13" i="10" s="1"/>
  <c r="G13" i="10" s="1"/>
  <c r="D399" i="14"/>
  <c r="C6" i="45"/>
  <c r="C252" i="14"/>
  <c r="C311" i="14"/>
  <c r="E61" i="10"/>
  <c r="M38" i="14"/>
  <c r="F12" i="11" s="1"/>
  <c r="G12" i="11" s="1"/>
  <c r="M242" i="14"/>
  <c r="F42" i="11" s="1"/>
  <c r="G42" i="11" s="1"/>
  <c r="L108" i="14"/>
  <c r="I311" i="14"/>
  <c r="I43" i="14"/>
  <c r="E108" i="14"/>
  <c r="N108" i="14"/>
  <c r="G17" i="10"/>
  <c r="F15" i="10"/>
  <c r="K6" i="14"/>
  <c r="J193" i="14"/>
  <c r="M57" i="14"/>
  <c r="F17" i="11" s="1"/>
  <c r="G17" i="11" s="1"/>
  <c r="G35" i="11"/>
  <c r="C193" i="14"/>
  <c r="C108" i="14"/>
  <c r="M312" i="14"/>
  <c r="F55" i="11" s="1"/>
  <c r="M204" i="14"/>
  <c r="F36" i="11" s="1"/>
  <c r="G36" i="11" s="1"/>
  <c r="M7" i="14"/>
  <c r="F7" i="11" s="1"/>
  <c r="J43" i="14"/>
  <c r="L252" i="14"/>
  <c r="C399" i="14"/>
  <c r="M400" i="14"/>
  <c r="F68" i="11" s="1"/>
  <c r="M77" i="14"/>
  <c r="F19" i="11" s="1"/>
  <c r="G19" i="11" s="1"/>
  <c r="F43" i="14"/>
  <c r="G108" i="14"/>
  <c r="M26" i="14"/>
  <c r="F10" i="11" s="1"/>
  <c r="G10" i="11" s="1"/>
  <c r="BO65" i="32"/>
  <c r="CV65" i="32" s="1"/>
  <c r="M88" i="14"/>
  <c r="F21" i="11" s="1"/>
  <c r="G21" i="11" s="1"/>
  <c r="D6" i="14"/>
  <c r="E80" i="43"/>
  <c r="D39" i="45"/>
  <c r="M167" i="14"/>
  <c r="F31" i="11" s="1"/>
  <c r="G31" i="11" s="1"/>
  <c r="M409" i="14"/>
  <c r="F69" i="11" s="1"/>
  <c r="G69" i="11" s="1"/>
  <c r="E193" i="14"/>
  <c r="BO14" i="32"/>
  <c r="CV17" i="32"/>
  <c r="C167" i="12"/>
  <c r="F28" i="10" s="1"/>
  <c r="G28" i="10" s="1"/>
  <c r="M301" i="14"/>
  <c r="F53" i="11" s="1"/>
  <c r="G53" i="11" s="1"/>
  <c r="E6" i="43"/>
  <c r="M149" i="14"/>
  <c r="F29" i="11" s="1"/>
  <c r="G29" i="11" s="1"/>
  <c r="G333" i="14"/>
  <c r="I399" i="14"/>
  <c r="CV8" i="32"/>
  <c r="M260" i="14"/>
  <c r="F46" i="11" s="1"/>
  <c r="C54" i="12"/>
  <c r="F22" i="10"/>
  <c r="M94" i="14"/>
  <c r="F22" i="11" s="1"/>
  <c r="G22" i="11" s="1"/>
  <c r="I252" i="14"/>
  <c r="H252" i="14"/>
  <c r="BO28" i="32"/>
  <c r="CV28" i="32" s="1"/>
  <c r="BO57" i="32"/>
  <c r="CV57" i="32" s="1"/>
  <c r="M53" i="14"/>
  <c r="F16" i="11" s="1"/>
  <c r="G16" i="11" s="1"/>
  <c r="C333" i="14"/>
  <c r="C243" i="12"/>
  <c r="F45" i="10"/>
  <c r="H193" i="14"/>
  <c r="CV61" i="32"/>
  <c r="D6" i="45"/>
  <c r="M67" i="14"/>
  <c r="F18" i="11" s="1"/>
  <c r="G18" i="11" s="1"/>
  <c r="D193" i="14"/>
  <c r="BO22" i="32"/>
  <c r="CV22" i="32" s="1"/>
  <c r="BO49" i="32"/>
  <c r="CV49" i="32" s="1"/>
  <c r="M12" i="14"/>
  <c r="F8" i="11" s="1"/>
  <c r="G8" i="11" s="1"/>
  <c r="F55" i="10"/>
  <c r="H43" i="14"/>
  <c r="BO68" i="32"/>
  <c r="CV68" i="32" s="1"/>
  <c r="C210" i="12"/>
  <c r="M248" i="14"/>
  <c r="F43" i="11" s="1"/>
  <c r="G43" i="11" s="1"/>
  <c r="C39" i="45"/>
  <c r="CV50" i="32" l="1"/>
  <c r="CV52" i="32"/>
  <c r="F149" i="24"/>
  <c r="CV36" i="32"/>
  <c r="CV58" i="32"/>
  <c r="CV63" i="32"/>
  <c r="C73" i="45"/>
  <c r="C155" i="43"/>
  <c r="F29" i="10"/>
  <c r="G29" i="10" s="1"/>
  <c r="C180" i="12"/>
  <c r="CV48" i="32"/>
  <c r="CV9" i="32"/>
  <c r="D432" i="14"/>
  <c r="C90" i="11" s="1"/>
  <c r="H432" i="14"/>
  <c r="E73" i="45"/>
  <c r="M381" i="14"/>
  <c r="F66" i="11" s="1"/>
  <c r="N432" i="14"/>
  <c r="CV26" i="32"/>
  <c r="CV33" i="32"/>
  <c r="CV35" i="32"/>
  <c r="CV42" i="32"/>
  <c r="G59" i="11"/>
  <c r="G39" i="11"/>
  <c r="CV10" i="32"/>
  <c r="CV13" i="32"/>
  <c r="CV16" i="32"/>
  <c r="CV18" i="32"/>
  <c r="CV23" i="32"/>
  <c r="CV29" i="32"/>
  <c r="CV38" i="32"/>
  <c r="CV40" i="32"/>
  <c r="CV45" i="32"/>
  <c r="CV59" i="32"/>
  <c r="CV64" i="32"/>
  <c r="CV27" i="32"/>
  <c r="CV43" i="32"/>
  <c r="CV55" i="32"/>
  <c r="CV67" i="32"/>
  <c r="CV56" i="32"/>
  <c r="CV51" i="32"/>
  <c r="CV47" i="32"/>
  <c r="CV41" i="32"/>
  <c r="CV39" i="32"/>
  <c r="CV34" i="32"/>
  <c r="CV32" i="32"/>
  <c r="CV25" i="32"/>
  <c r="CV20" i="32"/>
  <c r="CV15" i="32"/>
  <c r="CV11" i="32"/>
  <c r="BG72" i="32"/>
  <c r="C83" i="11"/>
  <c r="G66" i="11"/>
  <c r="E155" i="43"/>
  <c r="F432" i="14"/>
  <c r="K432" i="14"/>
  <c r="C89" i="11" s="1"/>
  <c r="C75" i="10"/>
  <c r="G38" i="10"/>
  <c r="G432" i="14"/>
  <c r="L432" i="14"/>
  <c r="C93" i="11" s="1"/>
  <c r="E432" i="14"/>
  <c r="C6" i="12"/>
  <c r="G49" i="10"/>
  <c r="F48" i="10"/>
  <c r="G48" i="10" s="1"/>
  <c r="F6" i="10"/>
  <c r="G6" i="10" s="1"/>
  <c r="G7" i="10"/>
  <c r="I432" i="14"/>
  <c r="M311" i="14"/>
  <c r="C74" i="10"/>
  <c r="G59" i="10"/>
  <c r="CV14" i="32"/>
  <c r="M399" i="14"/>
  <c r="M193" i="14"/>
  <c r="G15" i="10"/>
  <c r="M6" i="14"/>
  <c r="F44" i="10"/>
  <c r="G45" i="10"/>
  <c r="G46" i="11"/>
  <c r="F44" i="11"/>
  <c r="C432" i="14"/>
  <c r="C88" i="11" s="1"/>
  <c r="F34" i="11"/>
  <c r="G34" i="11" s="1"/>
  <c r="M43" i="14"/>
  <c r="D73" i="45"/>
  <c r="J432" i="14"/>
  <c r="F24" i="11"/>
  <c r="G24" i="11" s="1"/>
  <c r="C209" i="12"/>
  <c r="F34" i="10"/>
  <c r="M333" i="14"/>
  <c r="F6" i="11"/>
  <c r="G7" i="11"/>
  <c r="F23" i="10"/>
  <c r="G23" i="10" s="1"/>
  <c r="F14" i="11"/>
  <c r="G14" i="11" s="1"/>
  <c r="G55" i="11"/>
  <c r="F54" i="11"/>
  <c r="G54" i="11" s="1"/>
  <c r="G55" i="10"/>
  <c r="C78" i="10"/>
  <c r="C69" i="10"/>
  <c r="F21" i="10"/>
  <c r="G21" i="10" s="1"/>
  <c r="G22" i="10"/>
  <c r="G68" i="11"/>
  <c r="F67" i="11"/>
  <c r="M108" i="14"/>
  <c r="C58" i="12"/>
  <c r="M252" i="14"/>
  <c r="C295" i="12" l="1"/>
  <c r="C92" i="11"/>
  <c r="C91" i="11"/>
  <c r="CV72" i="32"/>
  <c r="G34" i="10"/>
  <c r="F33" i="10"/>
  <c r="G33" i="10" s="1"/>
  <c r="C80" i="11"/>
  <c r="G44" i="11"/>
  <c r="C68" i="10"/>
  <c r="G44" i="10"/>
  <c r="M432" i="14"/>
  <c r="G6" i="11"/>
  <c r="C79" i="11"/>
  <c r="F75" i="11"/>
  <c r="G75" i="11" s="1"/>
  <c r="C81" i="11"/>
  <c r="G67" i="11"/>
  <c r="C73" i="10" l="1"/>
  <c r="C94" i="11"/>
  <c r="D92" i="11" s="1"/>
  <c r="C67" i="10"/>
  <c r="C70" i="10" s="1"/>
  <c r="D69" i="10" s="1"/>
  <c r="F61" i="10"/>
  <c r="G61" i="10" s="1"/>
  <c r="C79" i="10"/>
  <c r="C84" i="11"/>
  <c r="D80" i="11" s="1"/>
  <c r="D91" i="11" l="1"/>
  <c r="D90" i="11"/>
  <c r="D89" i="11"/>
  <c r="D93" i="11"/>
  <c r="D88" i="11"/>
  <c r="D79" i="11"/>
  <c r="D76" i="10"/>
  <c r="D77" i="10"/>
  <c r="D74" i="10"/>
  <c r="D75" i="10"/>
  <c r="D78" i="10"/>
  <c r="D68" i="10"/>
  <c r="D82" i="11"/>
  <c r="D83" i="11"/>
  <c r="D81" i="11"/>
  <c r="D73" i="10"/>
  <c r="D67" i="10"/>
  <c r="D94" i="11" l="1"/>
  <c r="D84" i="11"/>
  <c r="D70" i="10"/>
  <c r="D79" i="10"/>
  <c r="BO70" i="32"/>
  <c r="BO72" i="32"/>
</calcChain>
</file>

<file path=xl/sharedStrings.xml><?xml version="1.0" encoding="utf-8"?>
<sst xmlns="http://schemas.openxmlformats.org/spreadsheetml/2006/main" count="3148" uniqueCount="2065">
  <si>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</si>
  <si>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</si>
  <si>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</si>
  <si>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</si>
  <si>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</si>
  <si>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</si>
  <si>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</si>
  <si>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</si>
  <si>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</si>
  <si>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</si>
  <si>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</si>
  <si>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</si>
  <si>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</si>
  <si>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</si>
  <si>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</si>
  <si>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</si>
  <si>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</si>
  <si>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</si>
  <si>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</si>
  <si>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</si>
  <si>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</si>
  <si>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</si>
  <si>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</si>
  <si>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</si>
  <si>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</si>
  <si>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</si>
  <si>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</si>
  <si>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</si>
  <si>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</si>
  <si>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</si>
  <si>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</si>
  <si>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</si>
  <si>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</si>
  <si>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</si>
  <si>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</si>
  <si>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</si>
  <si>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</si>
  <si>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</si>
  <si>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</si>
  <si>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</si>
  <si>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</si>
  <si>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</si>
  <si>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</si>
  <si>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</si>
  <si>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</si>
  <si>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</si>
  <si>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</si>
  <si>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</si>
  <si>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</si>
  <si>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</si>
  <si>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</si>
  <si>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</si>
  <si>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</si>
  <si>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</si>
  <si>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</si>
  <si>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</si>
  <si>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</si>
  <si>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</si>
  <si>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</si>
  <si>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</si>
  <si>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</si>
  <si>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</si>
  <si>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</si>
  <si>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</si>
  <si>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</si>
  <si>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</si>
  <si>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</si>
  <si>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</si>
  <si>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</si>
  <si>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</si>
  <si>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</si>
  <si>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</si>
  <si>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</si>
  <si>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</si>
  <si>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</si>
  <si>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</si>
  <si>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</si>
  <si>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</si>
  <si>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</si>
  <si>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</si>
  <si>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</si>
  <si>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</si>
  <si>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</si>
  <si>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</si>
  <si>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</si>
  <si>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</si>
  <si>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</si>
  <si>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</si>
  <si>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</si>
  <si>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</si>
  <si>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</si>
  <si>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</si>
  <si>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</si>
  <si>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</si>
  <si>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</si>
  <si>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</si>
  <si>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</si>
  <si>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</si>
  <si>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</si>
  <si>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</si>
  <si>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</si>
  <si>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</si>
  <si>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</si>
  <si>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</si>
  <si>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</si>
  <si>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</si>
  <si>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</si>
  <si>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</si>
  <si>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</si>
  <si>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</si>
  <si>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</si>
  <si>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</si>
  <si>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</si>
  <si>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</si>
  <si>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</si>
  <si>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</si>
  <si>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</si>
  <si>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</si>
  <si>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</si>
  <si>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</si>
  <si>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</si>
  <si>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</si>
  <si>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</si>
  <si>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</si>
  <si>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</si>
  <si>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</si>
  <si>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</si>
  <si>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</si>
  <si>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</si>
  <si>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</si>
  <si>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</si>
  <si>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</si>
  <si>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</si>
  <si>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</si>
  <si>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</si>
  <si>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</si>
  <si>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</si>
  <si>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</si>
  <si>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</si>
  <si>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</si>
  <si>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</si>
  <si>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</si>
  <si>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</si>
  <si>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</si>
  <si>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</si>
  <si>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</si>
  <si>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</si>
  <si>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</si>
  <si>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</si>
  <si>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</si>
  <si>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</si>
  <si>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</si>
  <si>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</si>
  <si>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</si>
  <si>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</si>
  <si>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</si>
  <si>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</si>
  <si>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</si>
  <si>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</si>
  <si>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</si>
  <si>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</si>
  <si>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</si>
  <si>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</si>
  <si>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</si>
  <si>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</si>
  <si>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</si>
  <si>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</si>
  <si>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</si>
  <si>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</si>
  <si>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</si>
  <si>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</si>
  <si>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</si>
  <si>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</si>
  <si>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</si>
  <si>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</si>
  <si>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</si>
  <si>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</si>
  <si>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</si>
  <si>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</si>
  <si>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</si>
  <si>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</si>
  <si>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</si>
  <si>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</si>
  <si>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</si>
  <si>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</si>
  <si>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</si>
  <si>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</si>
  <si>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</si>
  <si>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</si>
  <si>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</si>
  <si>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</si>
  <si>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</si>
  <si>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</si>
  <si>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</si>
  <si>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</si>
  <si>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</si>
  <si>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</si>
  <si>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</si>
  <si>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</si>
  <si>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</si>
  <si>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</si>
  <si>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</si>
  <si>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</si>
  <si>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</si>
  <si>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</si>
  <si>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</si>
  <si>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</si>
  <si>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</si>
  <si>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</si>
  <si>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</si>
  <si>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</si>
  <si>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</si>
  <si>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</si>
  <si>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</si>
  <si>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</si>
  <si>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</si>
  <si>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</si>
  <si>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</si>
  <si>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</si>
  <si>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</si>
  <si>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</si>
  <si>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</si>
  <si>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</si>
  <si>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</si>
  <si>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</si>
  <si>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</si>
  <si>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</si>
  <si>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</si>
  <si>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</si>
  <si>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</si>
  <si>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</si>
  <si>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</si>
  <si>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</si>
  <si>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</si>
  <si>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</si>
  <si>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</si>
  <si>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</si>
  <si>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</si>
  <si>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</si>
  <si>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</si>
  <si>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</si>
  <si>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</si>
  <si>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</si>
  <si>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</si>
  <si>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</si>
  <si>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</si>
  <si>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</si>
  <si>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</si>
  <si>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</si>
  <si>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</si>
  <si>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</si>
  <si>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</si>
  <si>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</si>
  <si>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</si>
  <si>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</si>
  <si>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</si>
  <si>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</si>
  <si>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</si>
  <si>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</si>
  <si>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</si>
  <si>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</si>
  <si>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</si>
  <si>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</si>
  <si>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</si>
  <si>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</si>
  <si>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</si>
  <si>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</si>
  <si>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</si>
  <si>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</si>
  <si>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</si>
  <si>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</si>
  <si>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</si>
  <si>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</si>
  <si>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</si>
  <si>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</si>
  <si>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</si>
  <si>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</si>
  <si>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</si>
  <si>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</si>
  <si>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</si>
  <si>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</si>
  <si>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</si>
  <si>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</si>
  <si>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</si>
  <si>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</si>
  <si>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</si>
  <si>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</si>
  <si>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</si>
  <si>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</si>
  <si>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</si>
  <si>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</si>
  <si>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</si>
  <si>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</si>
  <si>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</si>
  <si>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</si>
  <si>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</si>
  <si>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</si>
  <si>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</si>
  <si>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</si>
  <si>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</si>
  <si>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</si>
  <si>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</si>
  <si>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</si>
  <si>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</si>
  <si>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</si>
  <si>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</si>
  <si>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</si>
  <si>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</si>
  <si>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</si>
  <si>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</si>
  <si>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</si>
  <si>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</si>
  <si>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</si>
  <si>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</si>
  <si>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</si>
  <si>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</si>
  <si>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</si>
  <si>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</si>
  <si>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</si>
  <si>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</si>
  <si>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</si>
  <si>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</si>
  <si>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</si>
  <si>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</si>
  <si>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</si>
  <si>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</si>
  <si>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</si>
  <si>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</si>
  <si>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</si>
  <si>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</si>
  <si>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</si>
  <si>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</si>
  <si>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</si>
  <si>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</si>
  <si>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</si>
  <si>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</si>
  <si>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</si>
  <si>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</si>
  <si>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</si>
  <si>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</si>
  <si>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</si>
  <si>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</si>
  <si>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</si>
  <si>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</si>
  <si>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</si>
  <si>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</si>
  <si>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</si>
  <si>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</si>
  <si>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</si>
  <si>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</si>
  <si>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</si>
  <si>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</si>
  <si>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</si>
  <si>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</si>
  <si>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</si>
  <si>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</si>
  <si>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</si>
  <si>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</si>
  <si>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</si>
  <si>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</si>
  <si>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</si>
  <si>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</si>
  <si>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</si>
  <si>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</si>
  <si>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</si>
  <si>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</si>
  <si>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</si>
  <si>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</si>
  <si>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</si>
  <si>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</si>
  <si>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</si>
  <si>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</si>
  <si>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</si>
  <si>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</si>
  <si>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</si>
  <si>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</si>
  <si>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</si>
  <si>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</si>
  <si>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</si>
  <si>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</si>
  <si>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</si>
  <si>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</si>
  <si>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</si>
  <si>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</si>
  <si>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</si>
  <si>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</si>
  <si>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</si>
  <si>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</si>
  <si>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</si>
  <si>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</si>
  <si>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</si>
  <si>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</si>
  <si>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</si>
  <si>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</si>
  <si>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</si>
  <si>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</si>
  <si>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</si>
  <si>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</si>
  <si>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</si>
  <si>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</si>
  <si>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</si>
  <si>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</si>
  <si>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</si>
  <si>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</si>
  <si>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</si>
  <si>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</si>
  <si>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</si>
  <si>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</si>
  <si>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</si>
  <si>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</si>
  <si>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</si>
  <si>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</si>
  <si>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</si>
  <si>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</si>
  <si>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</si>
  <si>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</si>
  <si>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</si>
  <si>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</si>
  <si>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</si>
  <si>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</si>
  <si>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</si>
  <si>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</si>
  <si>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</si>
  <si>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</si>
  <si>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</si>
  <si>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</si>
  <si>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</si>
  <si>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</si>
  <si>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</si>
  <si>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</si>
  <si>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</si>
  <si>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</si>
  <si>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</si>
  <si>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</si>
  <si>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</si>
  <si>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</si>
  <si>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</si>
  <si>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</si>
  <si>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</si>
  <si>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</si>
  <si>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</si>
  <si>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</si>
  <si>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</si>
  <si>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</si>
  <si>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</si>
  <si>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</si>
  <si>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</si>
  <si>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</si>
  <si>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</si>
  <si>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</si>
  <si>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</si>
  <si>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</si>
  <si>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</si>
  <si>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</si>
  <si>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</si>
  <si>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</si>
  <si>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</si>
  <si>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</si>
  <si>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</si>
  <si>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</si>
  <si>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</si>
  <si>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</si>
  <si>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</si>
  <si>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</si>
  <si>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</si>
  <si>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</si>
  <si>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</si>
  <si>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</si>
  <si>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</si>
  <si>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</si>
  <si>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</si>
  <si>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</si>
  <si>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</si>
  <si>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</si>
  <si>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</si>
  <si>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</si>
  <si>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</si>
  <si>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</si>
  <si>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</si>
  <si>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</si>
  <si>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</si>
  <si>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</si>
  <si>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</si>
  <si>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</si>
  <si>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</si>
  <si>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</si>
  <si>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</si>
  <si>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</si>
  <si>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</si>
  <si>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</si>
  <si>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</si>
  <si>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</si>
  <si>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</si>
  <si>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</si>
  <si>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</si>
  <si>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</si>
  <si>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</si>
  <si>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</si>
  <si>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</si>
  <si>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</si>
  <si>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</si>
  <si>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</si>
  <si>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</si>
  <si>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</si>
  <si>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</si>
  <si>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</si>
  <si>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</si>
  <si>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</si>
  <si>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</si>
  <si>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</si>
  <si>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</si>
  <si>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</si>
  <si>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</si>
  <si>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</si>
  <si>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</si>
  <si>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</si>
  <si>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</si>
  <si>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</si>
  <si>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</si>
  <si>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</si>
  <si>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</si>
  <si>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</si>
  <si>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</si>
  <si>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</si>
  <si>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</si>
  <si>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</si>
  <si>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</si>
  <si>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</si>
  <si>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</si>
  <si>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</si>
  <si>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</si>
  <si>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</si>
  <si>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</si>
  <si>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</si>
  <si>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</si>
  <si>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</si>
  <si>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</si>
  <si>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</si>
  <si>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</si>
  <si>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</si>
  <si>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</si>
  <si>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</si>
  <si>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</si>
  <si>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</si>
  <si>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</si>
  <si>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</si>
  <si>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</si>
  <si>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</si>
  <si>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</si>
  <si>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</si>
  <si>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</si>
  <si>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</si>
  <si>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</si>
  <si>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</si>
  <si>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</si>
  <si>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</si>
  <si>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</si>
  <si>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</si>
  <si>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</si>
  <si>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</si>
  <si>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</si>
  <si>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</si>
  <si>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</si>
  <si>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</si>
  <si>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</si>
  <si>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</si>
  <si>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</si>
  <si>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</si>
  <si>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</si>
  <si>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</si>
  <si>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</si>
  <si>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</si>
  <si>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</si>
  <si>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</si>
  <si>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</si>
  <si>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</si>
  <si>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</si>
  <si>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</si>
  <si>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</si>
  <si>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</si>
  <si>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</si>
  <si>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</si>
  <si>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</si>
  <si>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</si>
  <si>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</si>
  <si>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</si>
  <si>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</si>
  <si>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</si>
  <si>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</si>
  <si>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</si>
  <si>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</si>
  <si>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</si>
  <si>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</si>
  <si>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</si>
  <si>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</si>
  <si>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</si>
  <si>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</si>
  <si>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</si>
  <si>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</si>
  <si>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</si>
  <si>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</si>
  <si>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</si>
  <si>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</si>
  <si>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</si>
  <si>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</si>
  <si>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</si>
  <si>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</si>
  <si>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</si>
  <si>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</si>
  <si>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</si>
  <si>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</si>
  <si>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</si>
  <si>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</si>
  <si>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</si>
  <si>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</si>
  <si>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</si>
  <si>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</si>
  <si>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</si>
  <si>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</si>
  <si>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</si>
  <si>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</si>
  <si>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</si>
  <si>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</si>
  <si>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</si>
  <si>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</si>
  <si>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</si>
  <si>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</si>
  <si>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</si>
  <si>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</si>
  <si>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</si>
  <si>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</si>
  <si>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</si>
  <si>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</si>
  <si>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</si>
  <si>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</si>
  <si>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</si>
  <si>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</si>
  <si>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</si>
  <si>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</si>
  <si>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</si>
  <si>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</si>
  <si>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</si>
  <si>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</si>
  <si>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</si>
  <si>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</si>
  <si>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</si>
  <si>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</si>
  <si>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</si>
  <si>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</si>
  <si>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</si>
  <si>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</si>
  <si>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</si>
  <si>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</si>
  <si>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</si>
  <si>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</si>
  <si>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</si>
  <si>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</si>
  <si>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</si>
  <si>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</si>
  <si>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</si>
  <si>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</si>
  <si>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</si>
  <si>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</si>
  <si>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</si>
  <si>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</si>
  <si>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</si>
  <si>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</si>
  <si>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</si>
  <si>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</si>
  <si>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</si>
  <si>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</si>
  <si>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</si>
  <si>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</si>
  <si>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</si>
  <si>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</si>
  <si>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</si>
  <si>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</si>
  <si>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</si>
  <si>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</si>
  <si>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</si>
  <si>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</si>
  <si>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</si>
  <si>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</si>
  <si>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</si>
  <si>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</si>
  <si>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</si>
  <si>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</si>
  <si>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</si>
  <si>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</si>
  <si>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</si>
  <si>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</si>
  <si>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</si>
  <si>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</si>
  <si>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</si>
  <si>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</si>
  <si>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</si>
  <si>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</si>
  <si>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</si>
  <si>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</si>
  <si>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</si>
  <si>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</si>
  <si>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</si>
  <si>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</si>
  <si>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</si>
  <si>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</si>
  <si>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</si>
  <si>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</si>
  <si>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</si>
  <si>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</si>
  <si>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</si>
  <si>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</si>
  <si>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</si>
  <si>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</si>
  <si>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</si>
  <si>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</si>
  <si>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</si>
  <si>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</si>
  <si>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</si>
  <si>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</si>
  <si>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</si>
  <si>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</si>
  <si>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</si>
  <si>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</si>
  <si>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</si>
  <si>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</si>
  <si>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</si>
  <si>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</si>
  <si>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</si>
  <si>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</si>
  <si>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</si>
  <si>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</si>
  <si>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</si>
  <si>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</si>
  <si>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</si>
  <si>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</si>
  <si>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</si>
  <si>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</si>
  <si>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</si>
  <si>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</si>
  <si>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</si>
  <si>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</si>
  <si>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</si>
  <si>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</si>
  <si>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</si>
  <si>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</si>
  <si>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</si>
  <si>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</si>
  <si>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</si>
  <si>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</si>
  <si>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</si>
  <si>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</si>
  <si>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</si>
  <si>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</si>
  <si>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</si>
  <si>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</si>
  <si>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</si>
  <si>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</si>
  <si>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</si>
  <si>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</si>
  <si>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</si>
  <si>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</si>
  <si>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</si>
  <si>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</si>
  <si>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</si>
  <si>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</si>
  <si>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</si>
  <si>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</si>
  <si>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</si>
  <si>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</si>
  <si>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</si>
  <si>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</si>
  <si>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</si>
  <si>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</si>
  <si>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</si>
  <si>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</si>
  <si>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</si>
  <si>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</si>
  <si>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</si>
  <si>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</si>
  <si>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</si>
  <si>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</si>
  <si>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</si>
  <si>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</si>
  <si>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</si>
  <si>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</si>
  <si>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</si>
  <si>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</si>
  <si>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</si>
  <si>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</si>
  <si>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</si>
  <si>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</si>
  <si>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</si>
  <si>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</si>
  <si>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</si>
  <si>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</si>
  <si>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</si>
  <si>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</si>
  <si>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</si>
  <si>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</si>
  <si>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</si>
  <si>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</si>
  <si>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</si>
  <si>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</si>
  <si>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</si>
  <si>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</si>
  <si>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</si>
  <si>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</si>
  <si>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</si>
  <si>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</si>
  <si>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</si>
  <si>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</si>
  <si>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</si>
  <si>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</si>
  <si>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</si>
  <si>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</si>
  <si>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</si>
  <si>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</si>
  <si>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</si>
  <si>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</si>
  <si>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</si>
  <si>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</si>
  <si>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</si>
  <si>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</si>
  <si>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</si>
  <si>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</si>
  <si>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</si>
  <si>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</si>
  <si>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</si>
  <si>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</si>
  <si>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</si>
  <si>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</si>
  <si>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</si>
  <si>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</si>
  <si>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</si>
  <si>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</si>
  <si>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</si>
  <si>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</si>
  <si>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</si>
  <si>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</si>
  <si>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</si>
  <si>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</si>
  <si>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</si>
  <si>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</si>
  <si>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</si>
  <si>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</si>
  <si>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</si>
  <si>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</si>
  <si>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</si>
  <si>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</si>
  <si>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</si>
  <si>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</si>
  <si>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</si>
  <si>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</si>
  <si>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</si>
  <si>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</si>
  <si>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</si>
  <si>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</si>
  <si>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</si>
  <si>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</si>
  <si>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</si>
  <si>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</si>
  <si>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</si>
  <si>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</si>
  <si>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</si>
  <si>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</si>
  <si>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</si>
  <si>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</si>
  <si>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</si>
  <si>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</si>
  <si>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</si>
  <si>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</si>
  <si>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</si>
  <si>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</si>
  <si>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</si>
  <si>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</si>
  <si>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</si>
  <si>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</si>
  <si>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</si>
  <si>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</si>
  <si>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</si>
  <si>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</si>
  <si>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</si>
  <si>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</si>
  <si>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</si>
  <si>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</si>
  <si>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</si>
  <si>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</si>
  <si>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</si>
  <si>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</si>
  <si>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</si>
  <si>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</si>
  <si>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</si>
  <si>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</si>
  <si>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</si>
  <si>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</si>
  <si>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</si>
  <si>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</si>
  <si>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</si>
  <si>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</si>
  <si>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</si>
  <si>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</si>
  <si>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</si>
  <si>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</si>
  <si>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</si>
  <si>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</si>
  <si>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</si>
  <si>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</si>
  <si>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</si>
  <si>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</si>
  <si>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</si>
  <si>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</si>
  <si>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</si>
  <si>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</si>
  <si>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</si>
  <si>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</si>
  <si>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</si>
  <si>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</si>
  <si>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</si>
  <si>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</si>
  <si>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</si>
  <si>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</si>
  <si>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</si>
  <si>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</si>
  <si>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</si>
  <si>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</si>
  <si>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</si>
  <si>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</si>
  <si>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</si>
  <si>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</si>
  <si>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</si>
  <si>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</si>
  <si>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</si>
  <si>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</si>
  <si>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</si>
  <si>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</si>
  <si>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</si>
  <si>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</si>
  <si>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</si>
  <si>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</si>
  <si>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</si>
  <si>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</si>
  <si>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</si>
  <si>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</si>
  <si>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</si>
  <si>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</si>
  <si>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</si>
  <si>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</si>
  <si>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</si>
  <si>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</si>
  <si>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</si>
  <si>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</si>
  <si>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</si>
  <si>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</si>
  <si>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</si>
  <si>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</si>
  <si>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</si>
  <si>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</si>
  <si>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</si>
  <si>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</si>
  <si>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</si>
  <si>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</si>
  <si>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</si>
  <si>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</si>
  <si>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</si>
  <si>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</si>
  <si>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</si>
  <si>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</si>
  <si>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</si>
  <si>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</si>
  <si>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</si>
  <si>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</si>
  <si>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</si>
  <si>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</si>
  <si>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</si>
  <si>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</si>
  <si>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</si>
  <si>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</si>
  <si>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</si>
  <si>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</si>
  <si>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</si>
  <si>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</si>
  <si>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</si>
  <si>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</si>
  <si>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</si>
  <si>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</si>
  <si>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</si>
  <si>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</si>
  <si>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</si>
  <si>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</si>
  <si>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</si>
  <si>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</si>
  <si>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</si>
  <si>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</si>
  <si>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</si>
  <si>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</si>
  <si>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</si>
  <si>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</si>
  <si>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</si>
  <si>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</si>
  <si>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</si>
  <si>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</si>
  <si>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</si>
  <si>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</si>
  <si>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</si>
  <si>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</si>
  <si>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</si>
  <si>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</si>
  <si>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</si>
  <si>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</si>
  <si>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</si>
  <si>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</si>
  <si>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</si>
  <si>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</si>
  <si>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</si>
  <si>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</si>
  <si>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</si>
  <si>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</si>
  <si>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</si>
  <si>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</si>
  <si>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</si>
  <si>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</si>
  <si>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</si>
  <si>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</si>
  <si>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</si>
  <si>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</si>
  <si>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</si>
  <si>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</si>
  <si>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</si>
  <si>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</si>
  <si>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</si>
  <si>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</si>
  <si>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</si>
  <si>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</si>
  <si>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</si>
  <si>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</si>
  <si>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</si>
  <si>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</si>
  <si>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</si>
  <si>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</si>
  <si>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</si>
  <si>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</si>
  <si>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</si>
  <si>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</si>
  <si>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</si>
  <si>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</si>
  <si>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</si>
  <si>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</si>
  <si>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</si>
  <si>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</si>
  <si>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</si>
  <si>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</si>
  <si>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</si>
  <si>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</si>
  <si>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</si>
  <si>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</si>
  <si>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</si>
  <si>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</si>
  <si>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</si>
  <si>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</si>
  <si>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</si>
  <si>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</si>
  <si>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</si>
  <si>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</si>
  <si>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</si>
  <si>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</si>
  <si>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</si>
  <si>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</si>
  <si>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</si>
  <si>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</si>
  <si>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</si>
  <si>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</si>
  <si>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</si>
  <si>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</si>
  <si>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</si>
  <si>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</si>
  <si>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</si>
  <si>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</si>
  <si>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</si>
  <si>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</si>
  <si>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</si>
  <si>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</si>
  <si>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</si>
  <si>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</si>
  <si>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</si>
  <si>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</si>
  <si>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</si>
  <si>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</si>
  <si>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</si>
  <si>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</si>
  <si>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</si>
  <si>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</si>
  <si>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</si>
  <si>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</si>
  <si>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</si>
  <si>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</si>
  <si>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</si>
  <si>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</si>
  <si>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</si>
  <si>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</si>
  <si>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</si>
  <si>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</si>
  <si>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</si>
  <si>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</si>
  <si>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</si>
  <si>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</si>
  <si>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</si>
  <si>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</si>
  <si>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</si>
  <si>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</si>
  <si>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</si>
  <si>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</si>
  <si>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</si>
  <si>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</si>
  <si>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</si>
  <si>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</si>
  <si>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</si>
  <si>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</si>
  <si>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</si>
  <si>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</si>
  <si>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</si>
  <si>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</si>
  <si>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</si>
  <si>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</si>
  <si>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</si>
  <si>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</si>
  <si>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</si>
  <si>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</si>
  <si>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</si>
  <si>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</si>
  <si>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</si>
  <si>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</si>
  <si>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</si>
  <si>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</si>
  <si>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</si>
  <si>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</si>
  <si>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</si>
  <si>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</si>
  <si>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</si>
  <si>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</si>
  <si>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</si>
  <si>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</si>
  <si>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</si>
  <si>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</si>
  <si>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</si>
  <si>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</si>
  <si>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</si>
  <si>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</si>
  <si>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</si>
  <si>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</si>
  <si>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</si>
  <si>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</si>
  <si>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</si>
  <si>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</si>
  <si>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</si>
  <si>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</si>
  <si>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</si>
  <si>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</si>
  <si>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</si>
  <si>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</si>
  <si>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</si>
  <si>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</si>
  <si>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</si>
  <si>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</si>
  <si>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</si>
  <si>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</si>
  <si>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</si>
  <si>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</si>
  <si>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</si>
  <si>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</si>
  <si>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</si>
  <si>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</si>
  <si>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</si>
  <si>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</si>
  <si>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</si>
  <si>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</si>
  <si>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</si>
  <si>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</si>
  <si>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</si>
  <si>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</si>
  <si>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</si>
  <si>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</si>
  <si>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</si>
  <si>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</si>
  <si>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</si>
  <si>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</si>
  <si>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</si>
  <si>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</si>
  <si>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</si>
  <si>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</si>
  <si>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</si>
  <si>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</si>
  <si>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</si>
  <si>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</si>
  <si>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</si>
  <si>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</si>
  <si>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</si>
  <si>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</si>
  <si>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</si>
  <si>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</si>
  <si>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</si>
  <si>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</si>
  <si>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</si>
  <si>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</si>
  <si>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</si>
  <si>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</si>
  <si>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</si>
  <si>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</si>
  <si>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</si>
  <si>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</si>
  <si>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</si>
  <si>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</si>
  <si>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</si>
  <si>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</si>
  <si>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</si>
  <si>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</si>
  <si>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</si>
  <si>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</si>
  <si>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</si>
  <si>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</si>
  <si>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</si>
  <si>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</si>
  <si>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</si>
  <si>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</si>
  <si>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</si>
  <si>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</si>
  <si>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</si>
  <si>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</si>
  <si>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</si>
  <si>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</si>
  <si>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</si>
  <si>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</si>
  <si>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</si>
  <si>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</si>
  <si>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</si>
  <si>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</si>
  <si>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</si>
  <si>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</si>
  <si>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</si>
  <si>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</si>
  <si>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</si>
  <si>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</si>
  <si>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</si>
  <si>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</si>
  <si>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</si>
  <si>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</si>
  <si>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</si>
  <si>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</si>
  <si>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</si>
  <si>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</si>
  <si>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</si>
  <si>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</si>
  <si>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</si>
  <si>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</si>
  <si>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</si>
  <si>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</si>
  <si>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</si>
  <si>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</si>
  <si>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</si>
  <si>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</si>
  <si>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</si>
  <si>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</si>
  <si>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</si>
  <si>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</si>
  <si>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</si>
  <si>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</si>
  <si>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</si>
  <si>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</si>
  <si>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</si>
  <si>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</si>
  <si>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</si>
  <si>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</si>
  <si>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</si>
  <si>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</si>
  <si>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</si>
  <si>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</si>
  <si>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</si>
  <si>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</si>
  <si>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</si>
  <si>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</si>
  <si>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</si>
  <si>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</si>
  <si>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</si>
  <si>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</si>
  <si>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</si>
  <si>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</si>
  <si>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</si>
  <si>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</si>
  <si>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</si>
  <si>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</si>
  <si>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</si>
  <si>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</si>
  <si>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</si>
  <si>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</si>
  <si>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</si>
  <si>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</si>
  <si>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</si>
  <si>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</si>
  <si>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</si>
  <si>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</si>
  <si>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</si>
  <si>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</si>
  <si>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</si>
  <si>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</si>
  <si>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</si>
  <si>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</si>
  <si>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</si>
  <si>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</si>
  <si>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</si>
  <si>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Presidencia</t>
  </si>
  <si>
    <t xml:space="preserve">Direccion General de Relaciones Públicas </t>
  </si>
  <si>
    <t xml:space="preserve">Direccion General de Comunicación Social </t>
  </si>
  <si>
    <t xml:space="preserve">Secretaría Particular </t>
  </si>
  <si>
    <t xml:space="preserve">Secretaría de Ayuntamiento </t>
  </si>
  <si>
    <t>Sindicatura</t>
  </si>
  <si>
    <t>Tesoreria</t>
  </si>
  <si>
    <t>Oficialia Mayor Administrativa</t>
  </si>
  <si>
    <t xml:space="preserve">Oficialía Mayor de Padron y Licencias </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</si>
  <si>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</si>
  <si>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</si>
  <si>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</si>
  <si>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</si>
  <si>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</si>
  <si>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</si>
  <si>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</si>
  <si>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 xml:space="preserve">Direccion de inovacion gubernamental y tecnologías de la información </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</si>
  <si>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</si>
  <si>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</si>
  <si>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</si>
  <si>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</si>
  <si>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</si>
  <si>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</si>
  <si>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</si>
  <si>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</si>
  <si>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</si>
  <si>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</si>
  <si>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</si>
  <si>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Semaforización</t>
  </si>
  <si>
    <t>Objetivo:</t>
  </si>
  <si>
    <t>PRESUPUESTO ESTIMADO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</si>
  <si>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</si>
  <si>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</si>
  <si>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</si>
  <si>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</si>
  <si>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</si>
  <si>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</si>
  <si>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</si>
  <si>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</si>
  <si>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</si>
  <si>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</si>
  <si>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</si>
  <si>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</si>
  <si>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</si>
  <si>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</si>
  <si>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</si>
  <si>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</si>
  <si>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</si>
  <si>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</si>
  <si>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</si>
  <si>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</si>
  <si>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</si>
  <si>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</si>
  <si>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</si>
  <si>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</si>
  <si>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</si>
  <si>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</si>
  <si>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</si>
  <si>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</si>
  <si>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</si>
  <si>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</si>
  <si>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</si>
  <si>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</si>
  <si>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</si>
  <si>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</si>
  <si>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</si>
  <si>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</si>
  <si>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</si>
  <si>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</si>
  <si>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</si>
  <si>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</si>
  <si>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</si>
  <si>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</si>
  <si>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</si>
  <si>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</si>
  <si>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</si>
  <si>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</si>
  <si>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</si>
  <si>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</si>
  <si>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</si>
  <si>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</si>
  <si>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</si>
  <si>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</si>
  <si>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</si>
  <si>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</si>
  <si>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</si>
  <si>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</si>
  <si>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</si>
  <si>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</si>
  <si>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</si>
  <si>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</si>
  <si>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</si>
  <si>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</si>
  <si>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</si>
  <si>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</si>
  <si>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</si>
  <si>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</si>
  <si>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</si>
  <si>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</si>
  <si>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</si>
  <si>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</si>
  <si>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</si>
  <si>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</si>
  <si>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</si>
  <si>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</si>
  <si>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</si>
  <si>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</si>
  <si>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</si>
  <si>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</si>
  <si>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</si>
  <si>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</si>
  <si>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</si>
  <si>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</si>
  <si>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</si>
  <si>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</si>
  <si>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</si>
  <si>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</si>
  <si>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</si>
  <si>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</si>
  <si>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</si>
  <si>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</si>
  <si>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</si>
  <si>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</si>
  <si>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</si>
  <si>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</si>
  <si>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</si>
  <si>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</si>
  <si>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</si>
  <si>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</si>
  <si>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</si>
  <si>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</si>
  <si>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</si>
  <si>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</si>
  <si>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</si>
  <si>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</si>
  <si>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</si>
  <si>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</si>
  <si>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</si>
  <si>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</si>
  <si>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</si>
  <si>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</si>
  <si>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</si>
  <si>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</si>
  <si>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</si>
  <si>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</si>
  <si>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</si>
  <si>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</si>
  <si>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</si>
  <si>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</si>
  <si>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</si>
  <si>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</si>
  <si>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</si>
  <si>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</si>
  <si>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</si>
  <si>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</si>
  <si>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</si>
  <si>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</si>
  <si>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</si>
  <si>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</si>
  <si>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</si>
  <si>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</si>
  <si>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</si>
  <si>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</si>
  <si>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</si>
  <si>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</si>
  <si>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</si>
  <si>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</si>
  <si>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</si>
  <si>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</si>
  <si>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</si>
  <si>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</si>
  <si>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</si>
  <si>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</si>
  <si>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</si>
  <si>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</si>
  <si>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</si>
  <si>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</si>
  <si>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</si>
  <si>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</si>
  <si>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</si>
  <si>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</si>
  <si>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</si>
  <si>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</si>
  <si>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</si>
  <si>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</si>
  <si>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</si>
  <si>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</si>
  <si>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</si>
  <si>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</si>
  <si>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</si>
  <si>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</si>
  <si>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</si>
  <si>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</si>
  <si>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</si>
  <si>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</si>
  <si>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</si>
  <si>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</si>
  <si>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</si>
  <si>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</si>
  <si>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</si>
  <si>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</si>
  <si>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</si>
  <si>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</si>
  <si>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</si>
  <si>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</si>
  <si>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</si>
  <si>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</si>
  <si>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</si>
  <si>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</si>
  <si>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</si>
  <si>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</si>
  <si>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</si>
  <si>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</si>
  <si>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</si>
  <si>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</si>
  <si>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</si>
  <si>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</si>
  <si>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</si>
  <si>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</si>
  <si>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</si>
  <si>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</si>
  <si>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</si>
  <si>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</si>
  <si>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</si>
  <si>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</si>
  <si>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</si>
  <si>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</si>
  <si>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</si>
  <si>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</si>
  <si>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</si>
  <si>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</si>
  <si>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</si>
  <si>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</si>
  <si>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</si>
  <si>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</si>
  <si>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</si>
  <si>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</si>
  <si>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</si>
  <si>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</si>
  <si>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</si>
  <si>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</si>
  <si>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</si>
  <si>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</si>
  <si>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</si>
  <si>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</si>
  <si>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</si>
  <si>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</si>
  <si>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Economía</t>
  </si>
  <si>
    <t>Desempeño de las Funciones</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</si>
  <si>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</si>
  <si>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</si>
  <si>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</si>
  <si>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</si>
  <si>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</si>
  <si>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</si>
  <si>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</si>
  <si>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</si>
  <si>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</si>
  <si>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</si>
  <si>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</si>
  <si>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</si>
  <si>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</si>
  <si>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</si>
  <si>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</si>
  <si>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</si>
  <si>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</si>
  <si>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</si>
  <si>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</si>
  <si>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</si>
  <si>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</si>
  <si>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</si>
  <si>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</si>
  <si>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</si>
  <si>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</si>
  <si>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</si>
  <si>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</si>
  <si>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</si>
  <si>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</si>
  <si>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</si>
  <si>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</si>
  <si>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</si>
  <si>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</si>
  <si>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Medios de Verificación</t>
  </si>
  <si>
    <t>Desagregación Programa:</t>
  </si>
  <si>
    <t>Programa Presupuestario:</t>
  </si>
  <si>
    <t xml:space="preserve">Indicador y Definición: </t>
  </si>
  <si>
    <t>Sentido del Indicador:</t>
  </si>
  <si>
    <t>Método de Cálculo:</t>
  </si>
  <si>
    <t>Unidad de Medida:</t>
  </si>
  <si>
    <t>Frecuencia de Medición:</t>
  </si>
  <si>
    <t>Unidad(es) Ejecutora(s)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</si>
  <si>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</si>
  <si>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</si>
  <si>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</si>
  <si>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</si>
  <si>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</si>
  <si>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</si>
  <si>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</si>
  <si>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</si>
  <si>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</si>
  <si>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Sub-Programa (s)</t>
  </si>
  <si>
    <t xml:space="preserve">Compromisos del Plan Municipal de Desarrollo y Asuntos Críticos de Atención </t>
  </si>
  <si>
    <t>Dimensión  a Medir</t>
  </si>
  <si>
    <t>Método de Cálculo</t>
  </si>
  <si>
    <t>Frecuencia de Medición</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</si>
  <si>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</si>
  <si>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</si>
  <si>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</si>
  <si>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</si>
  <si>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</si>
  <si>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</si>
  <si>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</si>
  <si>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</si>
  <si>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</si>
  <si>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</si>
  <si>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</si>
  <si>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</si>
  <si>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</si>
  <si>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</si>
  <si>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</si>
  <si>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</si>
  <si>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</si>
  <si>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</si>
  <si>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</si>
  <si>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</si>
  <si>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</si>
  <si>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</si>
  <si>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</si>
  <si>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</si>
  <si>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</si>
  <si>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</si>
  <si>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</si>
  <si>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</si>
  <si>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</si>
  <si>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</si>
  <si>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</si>
  <si>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</si>
  <si>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</si>
  <si>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</si>
  <si>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</si>
  <si>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</si>
  <si>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</si>
  <si>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</si>
  <si>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</si>
  <si>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</si>
  <si>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</si>
  <si>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</si>
  <si>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</si>
  <si>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</si>
  <si>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</si>
  <si>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</si>
  <si>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</si>
  <si>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</si>
  <si>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</si>
  <si>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</si>
  <si>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</si>
  <si>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</si>
  <si>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</si>
  <si>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</si>
  <si>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</si>
  <si>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</si>
  <si>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</si>
  <si>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</si>
  <si>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</si>
  <si>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</si>
  <si>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</si>
  <si>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</si>
  <si>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</si>
  <si>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</si>
  <si>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</si>
  <si>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</si>
  <si>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</si>
  <si>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</si>
  <si>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</si>
  <si>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</si>
  <si>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</si>
  <si>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</si>
  <si>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</si>
  <si>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</si>
  <si>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</si>
  <si>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</si>
  <si>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</si>
  <si>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</si>
  <si>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</si>
  <si>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</si>
  <si>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</si>
  <si>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</si>
  <si>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</si>
  <si>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</si>
  <si>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</si>
  <si>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</si>
  <si>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</si>
  <si>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</si>
  <si>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</si>
  <si>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</si>
  <si>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</si>
  <si>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</si>
  <si>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</si>
  <si>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</si>
  <si>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</si>
  <si>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</si>
  <si>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</si>
  <si>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</si>
  <si>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</si>
  <si>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</si>
  <si>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</si>
  <si>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</si>
  <si>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</si>
  <si>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</si>
  <si>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</si>
  <si>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</si>
  <si>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</si>
  <si>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</si>
  <si>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</si>
  <si>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</si>
  <si>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</si>
  <si>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</si>
  <si>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</si>
  <si>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</si>
  <si>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</si>
  <si>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</si>
  <si>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</si>
  <si>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</si>
  <si>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</si>
  <si>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</si>
  <si>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</si>
  <si>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</si>
  <si>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</si>
  <si>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</si>
  <si>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</si>
  <si>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</si>
  <si>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</si>
  <si>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</si>
  <si>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</si>
  <si>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</si>
  <si>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</si>
  <si>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</si>
  <si>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</si>
  <si>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</si>
  <si>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</si>
  <si>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</si>
  <si>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</si>
  <si>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</si>
  <si>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</si>
  <si>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</si>
  <si>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</si>
  <si>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</si>
  <si>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</si>
  <si>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</si>
  <si>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</si>
  <si>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</si>
  <si>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</si>
  <si>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</si>
  <si>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</si>
  <si>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</si>
  <si>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</si>
  <si>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</si>
  <si>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</si>
  <si>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</si>
  <si>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</si>
  <si>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Nombre del Indicador </t>
  </si>
  <si>
    <t>Eficacia</t>
  </si>
  <si>
    <t>Eficiencia</t>
  </si>
  <si>
    <t xml:space="preserve">Calidad </t>
  </si>
  <si>
    <t>Meta:</t>
  </si>
  <si>
    <t>Participaciones y Aportaciones</t>
  </si>
  <si>
    <t>Empréstitos de la Banca oficial</t>
  </si>
  <si>
    <t>Empréstitos de la banca comercial</t>
  </si>
  <si>
    <t>Empréstitos de particulares</t>
  </si>
  <si>
    <t>Programación</t>
  </si>
  <si>
    <t>Metas ejercicio 2018</t>
  </si>
  <si>
    <t xml:space="preserve">Informe de Situación Hacendaria Ingresos - 2018
</t>
  </si>
  <si>
    <t>EJERCICIO
 2017</t>
  </si>
  <si>
    <t>ESTIMACIÓN
 2018</t>
  </si>
  <si>
    <t>VARIACIÓN           2017 - 2018</t>
  </si>
  <si>
    <t xml:space="preserve">Informe de Situación Hacendaria Egresos - 2018
</t>
  </si>
  <si>
    <t>EJERCICIO 2017</t>
  </si>
  <si>
    <t>ESTIMACIÓN  2018</t>
  </si>
  <si>
    <t>VARIACIÓN  2017- 2018</t>
  </si>
  <si>
    <t xml:space="preserve">
Estimación de Ingresos por Clasificación por Rubro de Ingresos y  Ley de Ingresos Municipal - 2018
</t>
  </si>
  <si>
    <t xml:space="preserve">Presupuesto de Egresos por Clasificación por Objeto del Gasto y Fuentes de Financiamiento - 2018
</t>
  </si>
  <si>
    <t>Presupuesto de Egresos por Clasificación Administrativa 2018</t>
  </si>
  <si>
    <t>Presupuesto de Egresos por Clasificación Funcional del Gasto 2018
(Finalidad, Función y Subfunción)</t>
  </si>
  <si>
    <t>Indicadores de Desempeño</t>
  </si>
  <si>
    <t>Plantilla de Personal de Carácter Permanente 2018</t>
  </si>
  <si>
    <t>Presupuesto por Clasificación Programática 2018</t>
  </si>
  <si>
    <t>Catalógo por Fuente de Financiamiento</t>
  </si>
  <si>
    <t>Catálogo por Clasificación Programática</t>
  </si>
  <si>
    <t xml:space="preserve">Estado Analítico del Ejercicio del Presupuesto de Egresos Detallado                                                                                                                                                                                                                        Clasificación por Objeto del Gasto (Capítulo y Concepto) 
2018
(PESOS) </t>
  </si>
  <si>
    <t xml:space="preserve">Concepto </t>
  </si>
  <si>
    <t>Egresos</t>
  </si>
  <si>
    <t xml:space="preserve">Aprobado </t>
  </si>
  <si>
    <t>Ampliaciones/ (Reducciones)</t>
  </si>
  <si>
    <t>Modificado</t>
  </si>
  <si>
    <t xml:space="preserve">I. Gasto No Etiquetado </t>
  </si>
  <si>
    <t xml:space="preserve"> Remuneraciones al Personal de Carácter Permanente</t>
  </si>
  <si>
    <t xml:space="preserve"> Remuneraciones al Personal de Carácter Transitorio</t>
  </si>
  <si>
    <t xml:space="preserve"> Remuneraciones Adicionales y Especiales</t>
  </si>
  <si>
    <t xml:space="preserve"> Seguridad Social</t>
  </si>
  <si>
    <t xml:space="preserve"> Otras Prestaciones Sociales y Económicas</t>
  </si>
  <si>
    <t xml:space="preserve"> Previsiones</t>
  </si>
  <si>
    <t xml:space="preserve"> Pago de Estímulos a Servidores Públicos</t>
  </si>
  <si>
    <t xml:space="preserve"> Materiales de Administración, Emisión de Documentos y Artículos Oficiales</t>
  </si>
  <si>
    <t xml:space="preserve"> Alimentos y Utensilios</t>
  </si>
  <si>
    <t xml:space="preserve"> Materias Primas y Materiales de Producción y Comercialización</t>
  </si>
  <si>
    <t xml:space="preserve"> Materiales y Artículos de Construcción y de Reparación</t>
  </si>
  <si>
    <t xml:space="preserve"> Productos Químicos, Farmacéuticos y de Laboratorio</t>
  </si>
  <si>
    <t xml:space="preserve"> Combustibles, Lubricantes y Aditivos</t>
  </si>
  <si>
    <t xml:space="preserve"> Vestuario, Blancos, Prendas de Protección y Artículos Deportivos</t>
  </si>
  <si>
    <t xml:space="preserve"> Materiales y Suministros Para Seguridad</t>
  </si>
  <si>
    <t xml:space="preserve"> Herramientas, Refacciones y Accesorios Menores</t>
  </si>
  <si>
    <t xml:space="preserve">Servicios Generales </t>
  </si>
  <si>
    <t xml:space="preserve"> Servicios Básicos</t>
  </si>
  <si>
    <t xml:space="preserve"> Servicios de Arrendamiento</t>
  </si>
  <si>
    <t xml:space="preserve"> Servicios Profesionales, Científicos, Técnicos y Otros Servicios</t>
  </si>
  <si>
    <t xml:space="preserve"> Servicios Financieros, Bancarios y Comerciales</t>
  </si>
  <si>
    <t xml:space="preserve"> Servicios de Instalación, Reparación, Mantenimiento y Conservación</t>
  </si>
  <si>
    <t xml:space="preserve"> Servicios de Comunicación Social y Publicidad</t>
  </si>
  <si>
    <t xml:space="preserve"> Servicios de Traslado y Viáticos</t>
  </si>
  <si>
    <t xml:space="preserve"> Servicios Oficiales</t>
  </si>
  <si>
    <t xml:space="preserve"> Otros Servicios Generales</t>
  </si>
  <si>
    <t xml:space="preserve">Transferencias, Asignaciones, Subsidios y Otras Ayudas </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</si>
  <si>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</si>
  <si>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</si>
  <si>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</si>
  <si>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</si>
  <si>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</si>
  <si>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Otros Análogos</t>
  </si>
  <si>
    <t xml:space="preserve"> Transferencias a la Seguridad Social</t>
  </si>
  <si>
    <t xml:space="preserve"> Donativos</t>
  </si>
  <si>
    <t xml:space="preserve"> Transferencias al Exterior</t>
  </si>
  <si>
    <t xml:space="preserve">Bienes Muebles, Inmuebles e Intangibles </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</si>
  <si>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</si>
  <si>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</si>
  <si>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</si>
  <si>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</si>
  <si>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</si>
  <si>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</si>
  <si>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Activos Biológicos</t>
  </si>
  <si>
    <t xml:space="preserve"> Bienes Inmuebles</t>
  </si>
  <si>
    <t xml:space="preserve"> Activos Intangibles</t>
  </si>
  <si>
    <t xml:space="preserve">Inversión Pública </t>
  </si>
  <si>
    <t xml:space="preserve"> Obra Pública en Bienes de Dominio Público</t>
  </si>
  <si>
    <t xml:space="preserve"> Obra Pública en Bienes Propios</t>
  </si>
  <si>
    <t xml:space="preserve"> Proyectos Productivos y Acciones de Fomento</t>
  </si>
  <si>
    <t xml:space="preserve"> Inversiones Financieras y Otras Provisiones </t>
  </si>
  <si>
    <t xml:space="preserve"> Inversiones Para el Fomento de Actividades Productivas</t>
  </si>
  <si>
    <t xml:space="preserve"> Acciones y Participaciones de Capital</t>
  </si>
  <si>
    <t xml:space="preserve"> Compra de Títulos y Valores</t>
  </si>
  <si>
    <t xml:space="preserve"> Concesión de Préstamos</t>
  </si>
  <si>
    <t xml:space="preserve"> Inversiones en Fideicomisos, Mandatos y Otros Análogos</t>
  </si>
  <si>
    <r>
      <t xml:space="preserve">Fideicomiso de Desastres Naturales </t>
    </r>
    <r>
      <rPr>
        <b/>
        <sz val="11"/>
        <color indexed="8"/>
        <rFont val="Calibri"/>
        <family val="2"/>
      </rPr>
      <t>(Informativo)</t>
    </r>
  </si>
  <si>
    <t xml:space="preserve"> Otras Inversiones Financieras</t>
  </si>
  <si>
    <t xml:space="preserve"> Provisiones para Contingencias y Otras Erogaciones Especiales</t>
  </si>
  <si>
    <t xml:space="preserve">Participaciones y Aportaciones </t>
  </si>
  <si>
    <t xml:space="preserve"> Participaciones</t>
  </si>
  <si>
    <t xml:space="preserve"> Aportaciones</t>
  </si>
  <si>
    <t xml:space="preserve"> Convenios</t>
  </si>
  <si>
    <t xml:space="preserve">Deuda Pública </t>
  </si>
  <si>
    <t xml:space="preserve"> Amortización de la Deuda Pública</t>
  </si>
  <si>
    <t xml:space="preserve"> Intereses de la Deuda Pública</t>
  </si>
  <si>
    <t xml:space="preserve"> Comisiones de la Deuda Pública</t>
  </si>
  <si>
    <t xml:space="preserve"> Gastos de la Deuda Pública</t>
  </si>
  <si>
    <t xml:space="preserve"> Costo por Coberturas</t>
  </si>
  <si>
    <t xml:space="preserve"> Apoyos Financieros</t>
  </si>
  <si>
    <t xml:space="preserve"> Adeudos de Ejercicios Fiscales Anteriores (ADEFAS)</t>
  </si>
  <si>
    <t xml:space="preserve">Gasto Etiquetado </t>
  </si>
  <si>
    <t xml:space="preserve">Servicios Personales </t>
  </si>
  <si>
    <t xml:space="preserve">Materiales y Suministros </t>
  </si>
  <si>
    <t xml:space="preserve">Inversiones Financieras y Otras Provisiones </t>
  </si>
  <si>
    <r>
      <t xml:space="preserve">                              Fideicomiso de Desastres Naturales</t>
    </r>
    <r>
      <rPr>
        <b/>
        <sz val="11"/>
        <color indexed="8"/>
        <rFont val="Calibri"/>
        <family val="2"/>
      </rPr>
      <t xml:space="preserve"> (Informativo)</t>
    </r>
  </si>
  <si>
    <t xml:space="preserve">Total de Egresos </t>
  </si>
  <si>
    <t>Nota: Los formatos no se encuentran bloqueados para su buen manejo, las filas que no sean de su competencia manejarlas en ceros.</t>
  </si>
  <si>
    <t xml:space="preserve">Estado Analítico del Ejercicio del Presupuesto de Egresos Detallado - LDF 
Clasificación Administrativa 
2018
(PESOS) </t>
  </si>
  <si>
    <t>II. Gasto Etiquetado</t>
  </si>
  <si>
    <t>III. Total de Egresos (III = I + II)</t>
  </si>
  <si>
    <t xml:space="preserve">Estado Analítico del Ejercicio del Presupuesto de Egresos Detallado – LDF
Clasificación Funcional (Finalidad y Función)
2018
(PESOS) </t>
  </si>
  <si>
    <t xml:space="preserve">Gasto No Etiquetado </t>
  </si>
  <si>
    <t xml:space="preserve">Gobierno </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</si>
  <si>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</si>
  <si>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</si>
  <si>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</si>
  <si>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</si>
  <si>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</si>
  <si>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</si>
  <si>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</si>
  <si>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Desarrollo Social </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</si>
  <si>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</si>
  <si>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</si>
  <si>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</si>
  <si>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</si>
  <si>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</si>
  <si>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</si>
  <si>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</si>
  <si>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Desarrollo Económico </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</si>
  <si>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</si>
  <si>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</si>
  <si>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</si>
  <si>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</si>
  <si>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</si>
  <si>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</si>
  <si>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</si>
  <si>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</si>
  <si>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</si>
  <si>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</si>
  <si>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</si>
  <si>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Transferencias, Participaciones y Aportaciones Entre Diferentes Niveles y Ordenes de Gobierno</t>
  </si>
  <si>
    <t xml:space="preserve"> Saneamiento del Sistema Financiero</t>
  </si>
  <si>
    <t xml:space="preserve"> Adeudos de Ejercicios Fiscales Anteriores</t>
  </si>
  <si>
    <t xml:space="preserve">Otras No Clasificadas en Funciones Anteriores </t>
  </si>
  <si>
    <t xml:space="preserve"> Transferencias, Participaciones y Aportaciones Entre Diferentes Niveles y Ordenes de Gobierno</t>
  </si>
  <si>
    <t>Estado Analítico del Ejercicio del Presupuesto de Egresos Detallado - LDF 
Clasificación de Servicios Personales por Categoría 
2018
(PESOS)</t>
  </si>
  <si>
    <t xml:space="preserve"> Personal Administrativo y de Servicio Público</t>
  </si>
  <si>
    <t xml:space="preserve"> Magisterio</t>
  </si>
  <si>
    <t xml:space="preserve"> Servicios de Salud </t>
  </si>
  <si>
    <t xml:space="preserve"> Personal Administrativo</t>
  </si>
  <si>
    <t xml:space="preserve"> Personal Médico, Paramédico y afín</t>
  </si>
  <si>
    <t>Seguridad Pública</t>
  </si>
  <si>
    <t xml:space="preserve">Gastos asociados a la implementación de nuevas leyes federales o reformas a las mismas  </t>
  </si>
  <si>
    <t xml:space="preserve"> Nombre del Programa o Ley 1</t>
  </si>
  <si>
    <t xml:space="preserve"> Nombre del Programa o Ley 2</t>
  </si>
  <si>
    <t>Sentencias laborales definitivas</t>
  </si>
  <si>
    <t>Personal Administrativo y de Servicio Público</t>
  </si>
  <si>
    <t>Magisterio</t>
  </si>
  <si>
    <t>Servicios de Salud</t>
  </si>
  <si>
    <t xml:space="preserve">Gastos asociados a la implementación de nuevas leyes federales o reformas a las mismas </t>
  </si>
  <si>
    <t xml:space="preserve">Total del Gasto en Servicios Personales      </t>
  </si>
  <si>
    <t>Municipio:  SAN JUANITO DE ESCOBEDO JALISCO</t>
  </si>
  <si>
    <t>REGIDOR</t>
  </si>
  <si>
    <t>SALA DE REGIDORES</t>
  </si>
  <si>
    <t>SINDICO</t>
  </si>
  <si>
    <t>SINDICATURA</t>
  </si>
  <si>
    <t>PRESIDENTE</t>
  </si>
  <si>
    <t>PRESIDENCIA</t>
  </si>
  <si>
    <t>PLANEACION Y DESARROLLO</t>
  </si>
  <si>
    <t>SECRETARIA</t>
  </si>
  <si>
    <t>RECEPCIONISTA</t>
  </si>
  <si>
    <t>INTENDENTE</t>
  </si>
  <si>
    <t>SECRETARIO GENERAL</t>
  </si>
  <si>
    <t>SECRETARÍA</t>
  </si>
  <si>
    <t>AISTENTE</t>
  </si>
  <si>
    <t>JURIDICO</t>
  </si>
  <si>
    <t>OFICIAL DEL REGISTRO CIVIL</t>
  </si>
  <si>
    <t>REGISTRO CIVIL</t>
  </si>
  <si>
    <t>ENCARGADA TRANSPARENCIA</t>
  </si>
  <si>
    <t>UNIDAD DE TRANSPARENCIA</t>
  </si>
  <si>
    <t>DIRECTOR</t>
  </si>
  <si>
    <t>CULTURA</t>
  </si>
  <si>
    <t>ENCARGADA DE BIBLIOTECA</t>
  </si>
  <si>
    <t>ENCARGADO DE VEHICULOS</t>
  </si>
  <si>
    <t>TALLER MUNICIPAL</t>
  </si>
  <si>
    <t>PARTICIPACION CIUDADANA</t>
  </si>
  <si>
    <t>AUXILIAR</t>
  </si>
  <si>
    <t>OFICIAL MAYOR</t>
  </si>
  <si>
    <t>PADRON Y LICENCIAS</t>
  </si>
  <si>
    <t>OFICIALIA MAYOR</t>
  </si>
  <si>
    <t>ENCARGADA DE L AHACIENDA MUNICIPAL</t>
  </si>
  <si>
    <t>HACIENDA MUNICIPAL</t>
  </si>
  <si>
    <t>CATASTRO</t>
  </si>
  <si>
    <t>OBRAS PUBLICAS</t>
  </si>
  <si>
    <t>SERVICIOS PUBLICOS</t>
  </si>
  <si>
    <t>CHOFER</t>
  </si>
  <si>
    <t>VELADOR</t>
  </si>
  <si>
    <t>MERCADOS</t>
  </si>
  <si>
    <t>ENCARGADA</t>
  </si>
  <si>
    <t>AGUA POTABLE Y ALCANTARILLADO</t>
  </si>
  <si>
    <t>ENCARGADO DE BOMBAS</t>
  </si>
  <si>
    <t>AUXILIAR TECNICO</t>
  </si>
  <si>
    <t>SERVICIOS MEDICOS</t>
  </si>
  <si>
    <t>PROMOCION Y DESARROLLO ECONOMICO</t>
  </si>
  <si>
    <t>ENCARGADO BOMBA SAN PEDRO</t>
  </si>
  <si>
    <t>DELEGACIONES</t>
  </si>
  <si>
    <t>AGENCIAS</t>
  </si>
  <si>
    <t>AGENTE MUNICIPAL PROVIDENIA</t>
  </si>
  <si>
    <t>AGENTE MUNICIPAL LA ESTANCITA</t>
  </si>
  <si>
    <t>AGENTE MUNICIPAL SAN PEDRO</t>
  </si>
  <si>
    <t>AGENTE MUNICIPAL SANTIAGUITO</t>
  </si>
  <si>
    <t>AGENTE MUNICIPAL TRAPICHE</t>
  </si>
  <si>
    <t>AGENTE MUNICIPAL ESTANCIA DE AYLLONES</t>
  </si>
  <si>
    <t>GUARDARASTRO</t>
  </si>
  <si>
    <t>RASTRO</t>
  </si>
  <si>
    <t>VETERINARIO</t>
  </si>
  <si>
    <t>INSPECCION GANADERA</t>
  </si>
  <si>
    <t>SEGURIDAD PUBLICA</t>
  </si>
  <si>
    <t>COMANDANTE</t>
  </si>
  <si>
    <t>SUBDIRECTOR ADMINISTRATIVO</t>
  </si>
  <si>
    <t>POLICIA DE  LINEA</t>
  </si>
  <si>
    <t>ENCARGADO</t>
  </si>
  <si>
    <t>PROTECCION CIVIL</t>
  </si>
  <si>
    <t>PARAMEDICO</t>
  </si>
  <si>
    <t>Juridico</t>
  </si>
  <si>
    <t>Unidad de tranparencia</t>
  </si>
  <si>
    <t>Contraloria</t>
  </si>
  <si>
    <t>Juzgados municipales</t>
  </si>
  <si>
    <t>Instituto de Cultura y educación</t>
  </si>
  <si>
    <t>Taller municipal</t>
  </si>
  <si>
    <t>A. Dependencia o Unidad Administrativa 1, Ayuntamiento</t>
  </si>
  <si>
    <t>B. Dependencia o Unidad Administrativa 2, presidencia</t>
  </si>
  <si>
    <t>C. Dependencia o Unidad Administrativa 3, Dirección de comunicaccion social</t>
  </si>
  <si>
    <t>D. Dependencia o Unidad Administrativa 4, Secretaría del ayuntamiento</t>
  </si>
  <si>
    <t>E. Dependencia o Unidad Administrativa 5, Sindicatura</t>
  </si>
  <si>
    <t>F. Dependencia o Unidad Administrativa 6, tesoreria</t>
  </si>
  <si>
    <t>G. Dependencia o Unidad Administrativa 7, oficialia mayor administrativa</t>
  </si>
  <si>
    <t>H. Dependencia o Unidad Administrativa 8, Oficialia mayor de padron y lic.</t>
  </si>
  <si>
    <t>I. Dependencia o Unidad Administrativa 9, Direccion Gral. De desarrollo social</t>
  </si>
  <si>
    <t>K. Dependencia o Unidad Administrativa 11, Dirección general de servicios p</t>
  </si>
  <si>
    <t>L. Dependencia o Unidad Administrativa 12, Dirección generalde seguridad p</t>
  </si>
  <si>
    <t>M. Dependencia o Unidad Administrativa 13, Centro de promoción económica</t>
  </si>
  <si>
    <t>J. Dependencia o Unidad Administrativa 10, Dirección general de obras públicas</t>
  </si>
  <si>
    <t>N. Dependencia o Unidad Administrativa 14, Instituto de cultura y educación</t>
  </si>
  <si>
    <t>O. Dependencia o Unidad Administrativa 15,  Departamento de juridico</t>
  </si>
  <si>
    <t>P. Dependencia o Unidad Administrativa 16, Unidad de transparencia</t>
  </si>
  <si>
    <t>Q. Dependencia o Unidad Administrativa 22, Dirección de turismo</t>
  </si>
  <si>
    <t>R. Dependencia o Unidad Administrativa 23, contraloria municipal</t>
  </si>
  <si>
    <t>S. Dependencia o Unidad Administrativa 23, Juzgados municipales</t>
  </si>
  <si>
    <t>T. Dependencia o Unidad Administrativa 25, Taller municipal</t>
  </si>
  <si>
    <t>DESARROLLO INTEGRAL, DEPORTE Y CULTURA</t>
  </si>
  <si>
    <t>PROMOCIONAR LA INVERSION PÚBLIVA Y PRIVADA EN EL SECTOR TURISTICO, EDUCATIVO E INDUSTRIAL</t>
  </si>
  <si>
    <t>SEGURIDAD PUBLICA, VIALIDAD Y PROTECCION CIVIL</t>
  </si>
  <si>
    <t>PRODUCTIVIDAD Y COMERCIALIZACION DE LO QUE EL MUNICIPIO PRODUCE</t>
  </si>
  <si>
    <t>DESARROLLO URBANO</t>
  </si>
  <si>
    <t>EVALUACION DE LOSRESULTADPOS DE LA GESTION PUBLICA</t>
  </si>
  <si>
    <t>REVISON DE LA LEGISLACION APLICABLE AL MUNICIPIO</t>
  </si>
  <si>
    <t>Apoyar la educación en el municipio en todos sus proyectos y programas con gestiones que complementen y fortalezcan al sector ante la Secretaría de Educación Pública y organismos no gubernamentales, para impulsar el mejoramiento de infraestructura, calidad educativa, capacitación y la inversión de la iniciativa privada que favorezcan y aumenten la cobertura de la demanda educativa en todo el municipio.</t>
  </si>
  <si>
    <t>Apoyar los programas de salud con nueva infraestructura en atención a la mujer y contra las adicciones, programas deportivos y culturales que proporcionen una alternativa en las nuevas generaciones con la finalidad de erradicar problemas de salud pública como el alcoholismo y la drogadicción.</t>
  </si>
  <si>
    <t>Dotar a los espacios deportivos y culturales de mantenimiento y equipo para la realización de actividades propias que garanticen el desarrollo integral de la comunidad.</t>
  </si>
  <si>
    <t>Promocionar la inversión pública y privada en el sector turístico, educativo e industrial, activando cadenas productivas estratégicas, aprovechando los recursos naturales y geográficos del municipio en un desarrollo sustentable.</t>
  </si>
  <si>
    <t>Mejorar y ampliar la cobertura en materia de seguridad pública, vialidad y protección civil, garantizando el cumplimiento de las leyes y reglamentos, encaminadas a guardar el orden público, recuperando la confianza de la ciudadanía en las instituciones públicas.</t>
  </si>
  <si>
    <t>Instrumentar la capacitación, calidad e innovación como medidas para elevar la productividad y comercialización de los productos que produce el municipio.</t>
  </si>
  <si>
    <t>Planear y direccionar el desarrollo urbano buscando espacios públicos adecuados que faciliten una mejor calidad de vida.</t>
  </si>
  <si>
    <t>Consolidar un modelo de gestión municipal con enfoque de calidad orientado a la evaluación de resultados por medio de indicadores de desempeño, que posibilite el otorgamiento de servicios públicos de calidad, en beneficio de los habitantes del municipio.</t>
  </si>
  <si>
    <t xml:space="preserve">Generar un código de reglamentación municipal acorde a las necesidades de la comunidad sanjuanitense. </t>
  </si>
  <si>
    <t>Atender oportunamente las demandas y solicitudes de la ciudadanía relacionadas al mejoramiento y ampliación de los servicios públicos municipales.</t>
  </si>
  <si>
    <t xml:space="preserve">1.-Profesionalizar el cuerpo policiaco.
2.- Mejorar el equipamiento de la policía.
3.- Incorporar la participación activa de los ciudadanos en materia de Seguridad Publica y promover la prevención del delito. </t>
  </si>
  <si>
    <t>Impulsar el desarrollo de San Juanito de Escobedo es el compromiso central de la planeación con una visión clara de lo que ambicionamos para nuestro municipio. El propósito es que todo el trabajo del gobierno de San Juanito de Escobedo, contribuya para mejorar la calidad de vida de los ciudadanos.</t>
  </si>
  <si>
    <t>Pago de estimacion de obra vs avance de obra vs presupuesto financiero de obra</t>
  </si>
  <si>
    <t>Numero de detenido en X periodo vs numero de detenido en el anterior periodo a X</t>
  </si>
  <si>
    <t>Numero de quejas en X periodo vs numero de quejas en el anterior periodo a X</t>
  </si>
  <si>
    <t>Conforme a la estimaciones de pago de obra</t>
  </si>
  <si>
    <t>MENSUAL</t>
  </si>
  <si>
    <t>N/A</t>
  </si>
  <si>
    <t>X</t>
  </si>
  <si>
    <t xml:space="preserve">Ser eficientes y optimizar el recurso económico y humano, así como implementar nuevas técnicas o tecnologías para lograr mejor rendimiento, una mayor y mejor cobertura, atención a la ciudadanía en nuestras diferentes direcciones y áreas de atención al público es nuestra meta a cumplir. </t>
  </si>
  <si>
    <t>Presidencia, Secretaria General, Contraloria. Buzon de quejas y sugerencias. Quejas en redes sociales</t>
  </si>
  <si>
    <t>Calidad en el servicio</t>
  </si>
  <si>
    <t>Ascendente</t>
  </si>
  <si>
    <t xml:space="preserve">1.-Profesionalizar el cuerpo policiaco.
2.- Mejorar el equipamiento de la policía.
3.- Incorporar la participación activa de los ciudadanos en materia de Seguridad Publica y promover la prevención del delito. 
</t>
  </si>
  <si>
    <t>Proveer al municipio un servicio de seguridad pública con un nivel de excelencia y eficacia en las acciones que se emprendan para garantizar los resultados que se traduzca en la tranquilidad y la seguridad de nuestros ciudadanos.</t>
  </si>
  <si>
    <t>Oficina de seguridad publica</t>
  </si>
  <si>
    <t>Disminucion de Indice delictivo</t>
  </si>
  <si>
    <t>DESCENDENTE</t>
  </si>
  <si>
    <t>SEMESTRAL</t>
  </si>
  <si>
    <t>INVERSION MUNICIPAL</t>
  </si>
  <si>
    <t>INVERSION PUBLICA (OBRA PUBLICA)</t>
  </si>
  <si>
    <t xml:space="preserve">Programación y ejecución de la obra pública municipal, intervenir en el ámbito de su competencia, supervisando el cumplimiento de los marcos regulatorios correspondientes, reglamentación y fiscalización de las obras particulares. Vigilancia y cumplimiento de las normas establecidas. 
</t>
  </si>
  <si>
    <t>Obras publicas, Tesorería, Campo de accion de obra.</t>
  </si>
  <si>
    <t xml:space="preserve">Ejecucion de obra vs Presupuesto financiero de obra.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</si>
</sst>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47" x14ac:knownFonts="1">
    <font>
      <sz val="11"/>
      <color theme="1"/>
      <name val="Calibri"/>
      <family val="2"/>
      <scheme val="minor"/>
    </font>
    <font>
      <sz val="11"/>
      <color indexed="8"/>
      <name val="Calibri"/>
      <family val="2"/>
    </font>
    <font>
      <sz val="10"/>
      <name val="Arial"/>
      <family val="2"/>
    </font>
    <font>
      <b/>
      <sz val="11"/>
      <name val="Calibri"/>
      <family val="2"/>
    </font>
    <font>
      <b/>
      <sz val="11"/>
      <color indexed="8"/>
      <name val="Calibri"/>
      <family val="2"/>
    </font>
    <font>
      <sz val="11"/>
      <color indexed="8"/>
      <name val="Calibri"/>
      <family val="2"/>
    </font>
    <font>
      <sz val="11"/>
      <color indexed="9"/>
      <name val="Calibri"/>
      <family val="2"/>
    </font>
    <font>
      <b/>
      <sz val="18"/>
      <color indexed="62"/>
      <name val="Cambria"/>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9"/>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b/>
      <i/>
      <sz val="10"/>
      <color theme="0"/>
      <name val="Calibri"/>
      <family val="2"/>
      <scheme val="minor"/>
    </font>
    <font>
      <b/>
      <sz val="12"/>
      <color theme="0"/>
      <name val="Calibri"/>
      <family val="2"/>
      <scheme val="minor"/>
    </font>
    <font>
      <b/>
      <i/>
      <sz val="12"/>
      <color theme="0"/>
      <name val="Calibri"/>
      <family val="2"/>
      <scheme val="minor"/>
    </font>
    <font>
      <b/>
      <i/>
      <sz val="11"/>
      <color theme="0"/>
      <name val="Calibri"/>
      <family val="2"/>
      <scheme val="minor"/>
    </font>
    <font>
      <b/>
      <sz val="16"/>
      <color theme="0"/>
      <name val="Calibri"/>
      <family val="2"/>
      <scheme val="minor"/>
    </font>
    <font>
      <sz val="11"/>
      <name val="Calibri"/>
      <family val="2"/>
      <scheme val="minor"/>
    </font>
    <font>
      <b/>
      <sz val="11"/>
      <color theme="0"/>
      <name val="Calibri"/>
      <family val="2"/>
    </font>
    <font>
      <b/>
      <sz val="14"/>
      <color theme="0"/>
      <name val="Calibri"/>
      <family val="2"/>
      <scheme val="minor"/>
    </font>
    <font>
      <b/>
      <sz val="10"/>
      <name val="Calibri"/>
      <family val="2"/>
      <scheme val="minor"/>
    </font>
    <font>
      <sz val="16"/>
      <color theme="1"/>
      <name val="Calibri"/>
      <family val="2"/>
      <scheme val="minor"/>
    </font>
    <font>
      <b/>
      <sz val="20"/>
      <color theme="1"/>
      <name val="Calibri"/>
      <family val="2"/>
      <scheme val="minor"/>
    </font>
    <font>
      <b/>
      <sz val="12"/>
      <color theme="0"/>
      <name val="Calibri"/>
      <family val="2"/>
    </font>
    <font>
      <b/>
      <sz val="14"/>
      <name val="Calibri"/>
      <family val="2"/>
      <scheme val="minor"/>
    </font>
    <font>
      <sz val="15"/>
      <color theme="1"/>
      <name val="Calibri"/>
      <family val="2"/>
      <scheme val="minor"/>
    </font>
  </fonts>
  <fills count="23">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9" tint="0.79998168889431442"/>
        <bgColor indexed="64"/>
      </patternFill>
    </fill>
  </fills>
  <borders count="16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style="thin">
        <color rgb="FF92D050"/>
      </top>
      <bottom style="thin">
        <color rgb="FF00990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indexed="64"/>
      </left>
      <right style="thin">
        <color theme="4" tint="0.79992065187536243"/>
      </right>
      <top/>
      <bottom/>
      <diagonal/>
    </border>
    <border>
      <left style="thin">
        <color theme="4" tint="0.79992065187536243"/>
      </left>
      <right style="thin">
        <color indexed="64"/>
      </right>
      <top/>
      <bottom/>
      <diagonal/>
    </border>
    <border>
      <left style="thin">
        <color indexed="64"/>
      </left>
      <right style="thin">
        <color theme="4" tint="0.79992065187536243"/>
      </right>
      <top style="thin">
        <color indexed="64"/>
      </top>
      <bottom style="thin">
        <color indexed="64"/>
      </bottom>
      <diagonal/>
    </border>
    <border>
      <left style="thin">
        <color theme="4" tint="0.79992065187536243"/>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right style="thin">
        <color theme="4" tint="0.79989013336588644"/>
      </right>
      <top/>
      <bottom/>
      <diagonal/>
    </border>
    <border>
      <left style="thin">
        <color theme="4" tint="0.79989013336588644"/>
      </left>
      <right style="thin">
        <color theme="4" tint="0.79989013336588644"/>
      </right>
      <top/>
      <bottom style="thin">
        <color theme="4" tint="0.79989013336588644"/>
      </bottom>
      <diagonal/>
    </border>
    <border>
      <left/>
      <right style="thin">
        <color theme="4" tint="0.79989013336588644"/>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s>
  <cellStyleXfs count="31">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6" fillId="8"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6" fillId="12" borderId="0" applyNumberFormat="0" applyBorder="0" applyAlignment="0" applyProtection="0"/>
    <xf numFmtId="166" fontId="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 fillId="0" borderId="0"/>
    <xf numFmtId="0" fontId="9" fillId="0" borderId="0"/>
    <xf numFmtId="0" fontId="8" fillId="0" borderId="0"/>
    <xf numFmtId="9" fontId="9"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cellStyleXfs>
  <cellXfs count="924">
    <xf numFmtId="0" fontId="0" fillId="0" borderId="0" xfId="0"/>
    <xf numFmtId="0" fontId="0" fillId="0" borderId="0" xfId="0" applyFill="1"/>
    <xf numFmtId="0" fontId="13" fillId="0" borderId="0" xfId="0" applyFont="1"/>
    <xf numFmtId="0" fontId="14" fillId="0" borderId="0" xfId="0" applyFont="1"/>
    <xf numFmtId="0" fontId="14" fillId="0" borderId="0" xfId="0" applyFont="1" applyFill="1" applyProtection="1"/>
    <xf numFmtId="42" fontId="15" fillId="14" borderId="48" xfId="25" applyNumberFormat="1" applyFont="1" applyFill="1" applyBorder="1" applyAlignment="1" applyProtection="1">
      <alignment vertical="center"/>
      <protection locked="0"/>
    </xf>
    <xf numFmtId="42" fontId="15" fillId="0" borderId="48" xfId="25" applyNumberFormat="1" applyFont="1" applyFill="1" applyBorder="1" applyAlignment="1" applyProtection="1">
      <alignment vertical="center"/>
      <protection locked="0"/>
    </xf>
    <xf numFmtId="42" fontId="15" fillId="0" borderId="49" xfId="25" applyNumberFormat="1" applyFont="1" applyFill="1" applyBorder="1" applyAlignment="1" applyProtection="1">
      <alignment vertical="center"/>
      <protection locked="0"/>
    </xf>
    <xf numFmtId="0" fontId="14" fillId="0" borderId="0" xfId="0" applyFont="1" applyFill="1" applyAlignment="1" applyProtection="1">
      <alignment horizontal="center"/>
    </xf>
    <xf numFmtId="0" fontId="14" fillId="0" borderId="50" xfId="0" applyFont="1" applyFill="1" applyBorder="1" applyAlignment="1" applyProtection="1">
      <alignment horizontal="center" vertical="center"/>
    </xf>
    <xf numFmtId="0" fontId="14" fillId="0" borderId="50" xfId="0" applyFont="1" applyFill="1" applyBorder="1" applyAlignment="1" applyProtection="1">
      <alignment vertical="center" wrapText="1"/>
    </xf>
    <xf numFmtId="3" fontId="14" fillId="0" borderId="50" xfId="0" applyNumberFormat="1" applyFont="1" applyFill="1" applyBorder="1" applyAlignment="1" applyProtection="1">
      <alignment vertical="center"/>
    </xf>
    <xf numFmtId="10" fontId="14" fillId="0" borderId="50" xfId="0" applyNumberFormat="1" applyFont="1" applyFill="1" applyBorder="1" applyAlignment="1" applyProtection="1">
      <alignment horizontal="center" vertical="center"/>
    </xf>
    <xf numFmtId="0" fontId="14" fillId="0" borderId="50" xfId="0" applyFont="1" applyFill="1" applyBorder="1" applyAlignment="1" applyProtection="1">
      <alignment vertical="center"/>
    </xf>
    <xf numFmtId="41" fontId="14" fillId="0" borderId="50" xfId="0" applyNumberFormat="1" applyFont="1" applyFill="1" applyBorder="1" applyAlignment="1" applyProtection="1">
      <alignment vertical="center"/>
    </xf>
    <xf numFmtId="41" fontId="14" fillId="0" borderId="0" xfId="0" applyNumberFormat="1" applyFont="1" applyFill="1" applyProtection="1"/>
    <xf numFmtId="9" fontId="14" fillId="0" borderId="0" xfId="0" applyNumberFormat="1" applyFont="1" applyFill="1" applyAlignment="1" applyProtection="1">
      <alignment horizontal="center" vertical="center"/>
    </xf>
    <xf numFmtId="0" fontId="13" fillId="0" borderId="0" xfId="0" applyFont="1" applyFill="1" applyProtection="1"/>
    <xf numFmtId="42" fontId="16" fillId="14" borderId="48" xfId="25" applyNumberFormat="1" applyFont="1" applyFill="1" applyBorder="1" applyAlignment="1" applyProtection="1">
      <alignment vertical="center"/>
      <protection locked="0"/>
    </xf>
    <xf numFmtId="42" fontId="16" fillId="0" borderId="48" xfId="25" applyNumberFormat="1" applyFont="1" applyFill="1" applyBorder="1" applyAlignment="1" applyProtection="1">
      <alignment vertical="center"/>
      <protection locked="0"/>
    </xf>
    <xf numFmtId="0" fontId="16" fillId="0" borderId="0" xfId="0" applyFont="1" applyFill="1" applyBorder="1" applyAlignment="1">
      <alignment vertical="center" wrapText="1"/>
    </xf>
    <xf numFmtId="168" fontId="16" fillId="15" borderId="1" xfId="0" applyNumberFormat="1" applyFont="1" applyFill="1" applyBorder="1" applyAlignment="1">
      <alignment horizontal="center" vertical="center"/>
    </xf>
    <xf numFmtId="168" fontId="16" fillId="15" borderId="2" xfId="0" applyNumberFormat="1" applyFont="1" applyFill="1" applyBorder="1" applyAlignment="1">
      <alignment horizontal="center" vertical="center"/>
    </xf>
    <xf numFmtId="0" fontId="16" fillId="15" borderId="1" xfId="0" applyFont="1" applyFill="1" applyBorder="1" applyAlignment="1">
      <alignment horizontal="left" vertical="center" wrapText="1"/>
    </xf>
    <xf numFmtId="0" fontId="16" fillId="15" borderId="3" xfId="0" applyFont="1" applyFill="1" applyBorder="1" applyAlignment="1">
      <alignment horizontal="left" vertical="center" wrapText="1"/>
    </xf>
    <xf numFmtId="0" fontId="0" fillId="0" borderId="0" xfId="0" applyFont="1" applyFill="1" applyProtection="1"/>
    <xf numFmtId="0" fontId="17" fillId="0" borderId="0" xfId="0" applyFont="1" applyFill="1" applyAlignment="1" applyProtection="1"/>
    <xf numFmtId="0" fontId="0" fillId="0" borderId="0" xfId="0" applyFont="1" applyFill="1" applyAlignment="1" applyProtection="1">
      <alignment horizontal="center"/>
    </xf>
    <xf numFmtId="3" fontId="0" fillId="0" borderId="50" xfId="0" applyNumberFormat="1" applyFont="1" applyFill="1" applyBorder="1" applyAlignment="1" applyProtection="1">
      <alignment vertical="center"/>
    </xf>
    <xf numFmtId="10" fontId="0" fillId="0" borderId="50"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41" fontId="0" fillId="0" borderId="50"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14" fillId="0" borderId="0" xfId="0" applyNumberFormat="1" applyFont="1" applyAlignment="1">
      <alignment horizontal="right" vertical="center"/>
    </xf>
    <xf numFmtId="0" fontId="12" fillId="0" borderId="0" xfId="0" applyFont="1"/>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8" fillId="0" borderId="0" xfId="0" applyFont="1" applyFill="1" applyBorder="1" applyAlignment="1">
      <alignment vertical="center" wrapText="1"/>
    </xf>
    <xf numFmtId="0" fontId="0" fillId="0" borderId="0" xfId="0" applyFill="1" applyBorder="1"/>
    <xf numFmtId="0" fontId="13" fillId="0" borderId="0" xfId="0" applyFont="1" applyFill="1" applyAlignment="1">
      <alignment horizontal="justify" vertical="center" wrapText="1"/>
    </xf>
    <xf numFmtId="0" fontId="13" fillId="13" borderId="0" xfId="0" applyFont="1" applyFill="1"/>
    <xf numFmtId="164" fontId="13" fillId="0" borderId="0" xfId="0" applyNumberFormat="1" applyFont="1" applyFill="1" applyBorder="1" applyAlignment="1">
      <alignment horizontal="center" vertical="center"/>
    </xf>
    <xf numFmtId="0" fontId="13" fillId="0" borderId="0" xfId="0" applyFont="1" applyFill="1" applyAlignment="1">
      <alignment vertical="center" wrapText="1"/>
    </xf>
    <xf numFmtId="0" fontId="13" fillId="13" borderId="0" xfId="0" applyFont="1" applyFill="1" applyAlignment="1">
      <alignment vertical="center" wrapText="1"/>
    </xf>
    <xf numFmtId="164" fontId="13" fillId="13" borderId="0" xfId="0" applyNumberFormat="1" applyFont="1" applyFill="1" applyBorder="1" applyAlignment="1">
      <alignment horizontal="center" vertical="center"/>
    </xf>
    <xf numFmtId="164" fontId="13" fillId="0" borderId="0" xfId="0" applyNumberFormat="1" applyFont="1" applyFill="1" applyAlignment="1">
      <alignment horizontal="center" vertical="center"/>
    </xf>
    <xf numFmtId="0" fontId="13" fillId="0" borderId="0" xfId="0" applyFont="1" applyFill="1"/>
    <xf numFmtId="170" fontId="14" fillId="0" borderId="0" xfId="0" applyNumberFormat="1" applyFont="1" applyFill="1" applyBorder="1" applyAlignment="1">
      <alignment horizontal="right" vertical="center"/>
    </xf>
    <xf numFmtId="0" fontId="12" fillId="0" borderId="0" xfId="0" applyFont="1" applyFill="1" applyAlignment="1">
      <alignment horizontal="justify" vertical="center" wrapText="1"/>
    </xf>
    <xf numFmtId="0" fontId="0" fillId="0" borderId="0" xfId="0" applyFill="1" applyAlignment="1">
      <alignment horizontal="justify" vertical="center" wrapText="1"/>
    </xf>
    <xf numFmtId="170" fontId="14" fillId="0" borderId="0" xfId="0" applyNumberFormat="1" applyFont="1" applyFill="1" applyAlignment="1">
      <alignment horizontal="righ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0" fontId="18" fillId="0" borderId="0" xfId="0" applyFont="1" applyFill="1" applyAlignment="1">
      <alignment vertical="center" wrapText="1"/>
    </xf>
    <xf numFmtId="42" fontId="15" fillId="0" borderId="48" xfId="0" applyNumberFormat="1" applyFont="1" applyFill="1" applyBorder="1" applyAlignment="1" applyProtection="1">
      <alignment horizontal="center" vertical="center"/>
      <protection locked="0"/>
    </xf>
    <xf numFmtId="168" fontId="16" fillId="0" borderId="51" xfId="0" applyNumberFormat="1" applyFont="1" applyFill="1" applyBorder="1" applyAlignment="1" applyProtection="1">
      <alignment horizontal="center" vertical="center"/>
    </xf>
    <xf numFmtId="42" fontId="16" fillId="0" borderId="48" xfId="0" applyNumberFormat="1" applyFont="1" applyFill="1" applyBorder="1" applyAlignment="1" applyProtection="1">
      <alignment horizontal="center" vertical="center"/>
      <protection locked="0"/>
    </xf>
    <xf numFmtId="0" fontId="14" fillId="0" borderId="4" xfId="0" applyFont="1" applyBorder="1" applyProtection="1">
      <protection locked="0"/>
    </xf>
    <xf numFmtId="0" fontId="14" fillId="0" borderId="0" xfId="0" applyFont="1" applyBorder="1" applyProtection="1">
      <protection locked="0"/>
    </xf>
    <xf numFmtId="167" fontId="14" fillId="0" borderId="0" xfId="24" applyNumberFormat="1" applyFont="1" applyBorder="1" applyAlignment="1" applyProtection="1">
      <protection locked="0"/>
    </xf>
    <xf numFmtId="0" fontId="14" fillId="0" borderId="5" xfId="0" applyFont="1" applyBorder="1" applyProtection="1">
      <protection locked="0"/>
    </xf>
    <xf numFmtId="0" fontId="0" fillId="0" borderId="52" xfId="0" applyFill="1" applyBorder="1" applyAlignment="1" applyProtection="1">
      <alignment horizontal="right"/>
      <protection locked="0"/>
    </xf>
    <xf numFmtId="168" fontId="14" fillId="0" borderId="52" xfId="0" applyNumberFormat="1" applyFont="1" applyBorder="1" applyAlignment="1" applyProtection="1">
      <alignment horizontal="center" vertical="center"/>
      <protection locked="0"/>
    </xf>
    <xf numFmtId="0" fontId="14" fillId="0" borderId="52" xfId="0" applyFont="1" applyFill="1" applyBorder="1" applyAlignment="1" applyProtection="1">
      <alignment wrapText="1"/>
      <protection locked="0"/>
    </xf>
    <xf numFmtId="0" fontId="14" fillId="0" borderId="0" xfId="0" applyFont="1" applyFill="1" applyBorder="1" applyProtection="1"/>
    <xf numFmtId="168" fontId="15"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3" fillId="0" borderId="0" xfId="0" applyFont="1" applyBorder="1"/>
    <xf numFmtId="0" fontId="0" fillId="0" borderId="0" xfId="0" applyBorder="1" applyAlignment="1">
      <alignment horizontal="left"/>
    </xf>
    <xf numFmtId="0" fontId="20" fillId="0" borderId="0" xfId="0" applyFont="1" applyFill="1" applyAlignment="1"/>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167" fontId="14" fillId="0" borderId="0" xfId="24" applyNumberFormat="1" applyFont="1" applyBorder="1" applyAlignment="1" applyProtection="1">
      <alignment vertical="center"/>
      <protection locked="0"/>
    </xf>
    <xf numFmtId="0" fontId="0" fillId="0" borderId="0" xfId="0" applyBorder="1" applyAlignment="1" applyProtection="1">
      <protection locked="0"/>
    </xf>
    <xf numFmtId="0" fontId="21" fillId="0" borderId="6" xfId="0" applyFont="1" applyBorder="1" applyAlignment="1" applyProtection="1">
      <alignment vertical="top"/>
      <protection locked="0"/>
    </xf>
    <xf numFmtId="0" fontId="21" fillId="0" borderId="8" xfId="0" applyFont="1" applyBorder="1" applyAlignment="1" applyProtection="1">
      <alignment vertical="top"/>
      <protection locked="0"/>
    </xf>
    <xf numFmtId="0" fontId="20" fillId="0" borderId="0" xfId="0" applyFont="1" applyBorder="1" applyAlignment="1" applyProtection="1">
      <alignment vertical="top" wrapText="1"/>
      <protection locked="0"/>
    </xf>
    <xf numFmtId="167" fontId="21" fillId="0" borderId="8" xfId="24" applyNumberFormat="1" applyFont="1" applyBorder="1" applyAlignment="1" applyProtection="1">
      <alignment vertical="center"/>
      <protection locked="0"/>
    </xf>
    <xf numFmtId="167" fontId="18" fillId="0" borderId="0" xfId="24" applyNumberFormat="1" applyFont="1" applyFill="1" applyBorder="1" applyAlignment="1" applyProtection="1"/>
    <xf numFmtId="3" fontId="14" fillId="0" borderId="0" xfId="0" applyNumberFormat="1" applyFont="1"/>
    <xf numFmtId="169" fontId="14" fillId="0" borderId="0" xfId="0" applyNumberFormat="1" applyFont="1"/>
    <xf numFmtId="0" fontId="16" fillId="0" borderId="51" xfId="25" applyFont="1" applyFill="1" applyBorder="1" applyAlignment="1" applyProtection="1">
      <alignment horizontal="center" vertical="center"/>
    </xf>
    <xf numFmtId="0" fontId="0" fillId="0" borderId="0" xfId="0" applyBorder="1"/>
    <xf numFmtId="168" fontId="16" fillId="0" borderId="53" xfId="0" applyNumberFormat="1" applyFont="1" applyFill="1" applyBorder="1" applyAlignment="1" applyProtection="1">
      <alignment horizontal="center" vertical="center"/>
    </xf>
    <xf numFmtId="42" fontId="16" fillId="14" borderId="49" xfId="25" applyNumberFormat="1" applyFont="1" applyFill="1" applyBorder="1" applyAlignment="1" applyProtection="1">
      <alignment vertical="center"/>
      <protection locked="0"/>
    </xf>
    <xf numFmtId="168" fontId="16" fillId="0" borderId="54" xfId="0" applyNumberFormat="1" applyFont="1" applyFill="1" applyBorder="1" applyAlignment="1" applyProtection="1">
      <alignment horizontal="center" vertical="center"/>
    </xf>
    <xf numFmtId="42" fontId="16" fillId="0" borderId="55" xfId="25" applyNumberFormat="1" applyFont="1" applyFill="1" applyBorder="1" applyAlignment="1" applyProtection="1">
      <alignment vertical="center"/>
      <protection locked="0"/>
    </xf>
    <xf numFmtId="0" fontId="0" fillId="16" borderId="0" xfId="0" applyFont="1" applyFill="1"/>
    <xf numFmtId="0" fontId="12" fillId="17" borderId="0" xfId="0" applyFont="1" applyFill="1" applyAlignment="1">
      <alignment horizontal="center" vertical="center" wrapText="1"/>
    </xf>
    <xf numFmtId="0" fontId="17" fillId="0" borderId="0" xfId="0" applyFont="1" applyAlignment="1">
      <alignment vertical="center"/>
    </xf>
    <xf numFmtId="0" fontId="18" fillId="0" borderId="0" xfId="0" applyFont="1" applyFill="1" applyAlignment="1" applyProtection="1">
      <alignment vertical="center"/>
    </xf>
    <xf numFmtId="42" fontId="15" fillId="0" borderId="55" xfId="25" applyNumberFormat="1" applyFont="1" applyFill="1" applyBorder="1" applyAlignment="1" applyProtection="1">
      <alignment horizontal="left" vertical="center"/>
      <protection locked="0"/>
    </xf>
    <xf numFmtId="3" fontId="0" fillId="0" borderId="0" xfId="0" applyNumberFormat="1"/>
    <xf numFmtId="3" fontId="14" fillId="0" borderId="0" xfId="0" applyNumberFormat="1" applyFont="1" applyAlignment="1">
      <alignment horizontal="right" vertical="center"/>
    </xf>
    <xf numFmtId="42" fontId="15" fillId="15" borderId="48" xfId="25" applyNumberFormat="1" applyFont="1" applyFill="1" applyBorder="1" applyAlignment="1" applyProtection="1">
      <alignment vertical="center"/>
    </xf>
    <xf numFmtId="42" fontId="15" fillId="15" borderId="55" xfId="25" applyNumberFormat="1" applyFont="1" applyFill="1" applyBorder="1" applyAlignment="1" applyProtection="1">
      <alignment horizontal="left" vertical="center"/>
    </xf>
    <xf numFmtId="42" fontId="16" fillId="15" borderId="48" xfId="25" applyNumberFormat="1" applyFont="1" applyFill="1" applyBorder="1" applyAlignment="1" applyProtection="1">
      <alignment vertical="center"/>
    </xf>
    <xf numFmtId="9" fontId="16" fillId="15" borderId="56" xfId="25" applyNumberFormat="1" applyFont="1" applyFill="1" applyBorder="1" applyAlignment="1" applyProtection="1">
      <alignment horizontal="center" vertical="center"/>
    </xf>
    <xf numFmtId="0" fontId="0" fillId="17" borderId="0" xfId="0" applyFont="1" applyFill="1" applyBorder="1"/>
    <xf numFmtId="0" fontId="12" fillId="17" borderId="0" xfId="0" applyFont="1" applyFill="1" applyBorder="1"/>
    <xf numFmtId="41" fontId="18" fillId="17" borderId="0" xfId="0" applyNumberFormat="1" applyFont="1" applyFill="1" applyAlignment="1">
      <alignment horizontal="right" vertical="center"/>
    </xf>
    <xf numFmtId="41" fontId="14" fillId="0" borderId="50" xfId="0" applyNumberFormat="1" applyFont="1" applyFill="1" applyBorder="1" applyAlignment="1" applyProtection="1">
      <alignment horizontal="left" vertical="center"/>
    </xf>
    <xf numFmtId="0" fontId="22" fillId="0" borderId="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52" xfId="0" applyNumberFormat="1" applyFont="1" applyBorder="1" applyProtection="1">
      <protection locked="0"/>
    </xf>
    <xf numFmtId="0" fontId="23"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5" fillId="15" borderId="57" xfId="0" applyFont="1" applyFill="1" applyBorder="1" applyAlignment="1" applyProtection="1">
      <alignment horizontal="left" vertical="center" wrapText="1"/>
    </xf>
    <xf numFmtId="41" fontId="18" fillId="18" borderId="57" xfId="0" applyNumberFormat="1" applyFont="1" applyFill="1" applyBorder="1" applyAlignment="1" applyProtection="1">
      <alignment horizontal="right" vertical="center"/>
    </xf>
    <xf numFmtId="0" fontId="26" fillId="0" borderId="57" xfId="0" applyFont="1" applyFill="1" applyBorder="1" applyAlignment="1" applyProtection="1">
      <alignment horizontal="left" vertical="center" wrapText="1"/>
    </xf>
    <xf numFmtId="41" fontId="25" fillId="15" borderId="57" xfId="0" applyNumberFormat="1" applyFont="1" applyFill="1" applyBorder="1" applyAlignment="1" applyProtection="1">
      <alignment horizontal="right" vertical="center"/>
    </xf>
    <xf numFmtId="0" fontId="0" fillId="0" borderId="58" xfId="0" applyFill="1" applyBorder="1" applyAlignment="1" applyProtection="1">
      <alignment horizontal="right"/>
      <protection locked="0"/>
    </xf>
    <xf numFmtId="168" fontId="14" fillId="0" borderId="59" xfId="0" applyNumberFormat="1" applyFont="1" applyBorder="1" applyAlignment="1" applyProtection="1">
      <alignment horizontal="center" vertical="center"/>
      <protection locked="0"/>
    </xf>
    <xf numFmtId="0" fontId="14" fillId="0" borderId="59" xfId="0" applyFont="1" applyFill="1" applyBorder="1" applyAlignment="1" applyProtection="1">
      <alignment wrapText="1"/>
      <protection locked="0"/>
    </xf>
    <xf numFmtId="41" fontId="0" fillId="0" borderId="59" xfId="0" applyNumberFormat="1" applyFont="1" applyBorder="1" applyProtection="1">
      <protection locked="0"/>
    </xf>
    <xf numFmtId="0" fontId="0" fillId="0" borderId="59" xfId="0" applyFill="1" applyBorder="1" applyAlignment="1" applyProtection="1">
      <alignment horizontal="right"/>
      <protection locked="0"/>
    </xf>
    <xf numFmtId="0" fontId="12" fillId="0" borderId="57" xfId="0" applyFont="1" applyBorder="1" applyAlignment="1" applyProtection="1">
      <alignment horizontal="right" vertical="center" wrapText="1"/>
      <protection locked="0"/>
    </xf>
    <xf numFmtId="41" fontId="0" fillId="0" borderId="57" xfId="0" applyNumberFormat="1" applyBorder="1" applyAlignment="1" applyProtection="1">
      <alignment horizontal="right" vertical="center"/>
    </xf>
    <xf numFmtId="41" fontId="12" fillId="0" borderId="57" xfId="0" applyNumberFormat="1" applyFont="1" applyBorder="1" applyAlignment="1" applyProtection="1">
      <alignment horizontal="right" vertical="center"/>
    </xf>
    <xf numFmtId="41" fontId="0" fillId="0" borderId="57" xfId="0" applyNumberFormat="1" applyBorder="1" applyAlignment="1" applyProtection="1">
      <alignment horizontal="right" vertical="center"/>
      <protection locked="0"/>
    </xf>
    <xf numFmtId="41" fontId="12" fillId="18" borderId="57" xfId="0" applyNumberFormat="1" applyFont="1" applyFill="1" applyBorder="1" applyAlignment="1" applyProtection="1">
      <alignment horizontal="right" vertical="center"/>
    </xf>
    <xf numFmtId="41" fontId="0" fillId="0" borderId="57" xfId="0" applyNumberFormat="1" applyFont="1" applyBorder="1" applyAlignment="1" applyProtection="1">
      <alignment horizontal="right" vertical="center"/>
      <protection locked="0"/>
    </xf>
    <xf numFmtId="41" fontId="0" fillId="0" borderId="57" xfId="0" applyNumberFormat="1" applyFont="1" applyBorder="1" applyAlignment="1" applyProtection="1">
      <alignment horizontal="right"/>
      <protection locked="0"/>
    </xf>
    <xf numFmtId="41" fontId="3" fillId="18" borderId="57" xfId="0" applyNumberFormat="1" applyFont="1" applyFill="1" applyBorder="1" applyAlignment="1" applyProtection="1">
      <alignment horizontal="right" vertical="center"/>
    </xf>
    <xf numFmtId="3" fontId="25" fillId="15" borderId="57" xfId="0" applyNumberFormat="1" applyFont="1" applyFill="1" applyBorder="1" applyAlignment="1" applyProtection="1">
      <alignment vertical="center"/>
    </xf>
    <xf numFmtId="41" fontId="25" fillId="18" borderId="57" xfId="0" applyNumberFormat="1" applyFont="1" applyFill="1" applyBorder="1" applyAlignment="1" applyProtection="1">
      <alignment horizontal="right" vertical="center"/>
    </xf>
    <xf numFmtId="0" fontId="27" fillId="18" borderId="57" xfId="0" applyFont="1" applyFill="1" applyBorder="1" applyAlignment="1" applyProtection="1">
      <alignment horizontal="left" vertical="center" wrapText="1"/>
    </xf>
    <xf numFmtId="0" fontId="28" fillId="18" borderId="57" xfId="0" applyFont="1" applyFill="1" applyBorder="1" applyAlignment="1" applyProtection="1">
      <alignment horizontal="left" vertical="center" wrapText="1"/>
    </xf>
    <xf numFmtId="41" fontId="25" fillId="16" borderId="57" xfId="0" applyNumberFormat="1" applyFont="1" applyFill="1" applyBorder="1" applyAlignment="1" applyProtection="1">
      <alignment horizontal="right" vertical="center"/>
    </xf>
    <xf numFmtId="0" fontId="25" fillId="15" borderId="57" xfId="0" applyFont="1" applyFill="1" applyBorder="1" applyAlignment="1" applyProtection="1">
      <alignment vertical="center" wrapText="1"/>
    </xf>
    <xf numFmtId="41" fontId="0" fillId="0" borderId="57" xfId="0" applyNumberFormat="1" applyFont="1" applyBorder="1" applyAlignment="1" applyProtection="1">
      <alignment horizontal="right" vertical="center"/>
    </xf>
    <xf numFmtId="0" fontId="26" fillId="0" borderId="57" xfId="0" applyFont="1" applyFill="1" applyBorder="1" applyAlignment="1" applyProtection="1">
      <alignment horizontal="justify" vertical="center" wrapText="1"/>
    </xf>
    <xf numFmtId="0" fontId="14" fillId="0" borderId="57" xfId="0" applyFont="1" applyBorder="1" applyAlignment="1" applyProtection="1">
      <alignment vertical="center" wrapText="1"/>
    </xf>
    <xf numFmtId="41" fontId="0" fillId="0" borderId="57" xfId="0" applyNumberFormat="1" applyFont="1" applyBorder="1" applyAlignment="1" applyProtection="1">
      <alignment horizontal="right"/>
    </xf>
    <xf numFmtId="0" fontId="26" fillId="0" borderId="57" xfId="0" applyFont="1" applyFill="1" applyBorder="1" applyAlignment="1" applyProtection="1">
      <alignment vertical="center" wrapText="1"/>
    </xf>
    <xf numFmtId="0" fontId="28" fillId="15" borderId="57" xfId="0" applyFont="1" applyFill="1" applyBorder="1" applyAlignment="1" applyProtection="1">
      <alignment vertical="center" wrapText="1"/>
    </xf>
    <xf numFmtId="41" fontId="4" fillId="0" borderId="57" xfId="0" applyNumberFormat="1" applyFont="1" applyBorder="1" applyAlignment="1" applyProtection="1">
      <alignment horizontal="right" vertical="center" wrapText="1"/>
    </xf>
    <xf numFmtId="3" fontId="12" fillId="18" borderId="57" xfId="0" applyNumberFormat="1" applyFont="1" applyFill="1" applyBorder="1" applyAlignment="1" applyProtection="1">
      <alignment vertical="center" wrapText="1"/>
    </xf>
    <xf numFmtId="41" fontId="4" fillId="0" borderId="57" xfId="0" applyNumberFormat="1" applyFont="1" applyBorder="1" applyAlignment="1" applyProtection="1">
      <alignment horizontal="right" vertical="center"/>
    </xf>
    <xf numFmtId="0" fontId="29" fillId="0" borderId="57" xfId="0" applyFont="1" applyFill="1" applyBorder="1" applyAlignment="1" applyProtection="1">
      <alignment horizontal="left" vertical="center" wrapText="1"/>
    </xf>
    <xf numFmtId="0" fontId="28" fillId="18" borderId="57" xfId="0" applyFont="1" applyFill="1" applyBorder="1" applyAlignment="1" applyProtection="1">
      <alignment vertical="center" wrapText="1"/>
    </xf>
    <xf numFmtId="41" fontId="1" fillId="0" borderId="57" xfId="0" applyNumberFormat="1" applyFont="1" applyBorder="1" applyAlignment="1" applyProtection="1">
      <alignment horizontal="right" vertical="center"/>
      <protection locked="0"/>
    </xf>
    <xf numFmtId="41" fontId="4" fillId="0" borderId="57" xfId="0" applyNumberFormat="1" applyFont="1" applyBorder="1" applyAlignment="1" applyProtection="1">
      <alignment horizontal="right" vertical="center"/>
      <protection locked="0"/>
    </xf>
    <xf numFmtId="41" fontId="3" fillId="0" borderId="57" xfId="0" applyNumberFormat="1" applyFont="1" applyBorder="1" applyAlignment="1" applyProtection="1">
      <alignment horizontal="right"/>
    </xf>
    <xf numFmtId="41" fontId="18" fillId="15" borderId="57" xfId="0" applyNumberFormat="1" applyFont="1" applyFill="1" applyBorder="1" applyAlignment="1" applyProtection="1">
      <alignment horizontal="right" vertical="center"/>
    </xf>
    <xf numFmtId="41" fontId="14" fillId="18" borderId="57" xfId="0" applyNumberFormat="1" applyFont="1" applyFill="1" applyBorder="1" applyAlignment="1" applyProtection="1">
      <alignment horizontal="right" vertical="center"/>
    </xf>
    <xf numFmtId="41" fontId="14" fillId="0" borderId="57" xfId="0" applyNumberFormat="1" applyFont="1" applyBorder="1" applyAlignment="1" applyProtection="1">
      <alignment horizontal="right" vertical="center"/>
      <protection locked="0"/>
    </xf>
    <xf numFmtId="41" fontId="14" fillId="0" borderId="57" xfId="0" applyNumberFormat="1" applyFont="1" applyFill="1" applyBorder="1" applyAlignment="1" applyProtection="1">
      <alignment horizontal="right" vertical="center"/>
      <protection locked="0"/>
    </xf>
    <xf numFmtId="41" fontId="14" fillId="0" borderId="57" xfId="0" applyNumberFormat="1" applyFont="1" applyFill="1" applyBorder="1" applyAlignment="1" applyProtection="1">
      <alignment horizontal="right" vertical="center"/>
    </xf>
    <xf numFmtId="0" fontId="12" fillId="0" borderId="0" xfId="0" applyFont="1" applyFill="1" applyBorder="1" applyAlignment="1">
      <alignment horizontal="center" vertical="center" wrapText="1"/>
    </xf>
    <xf numFmtId="0" fontId="12" fillId="15" borderId="60" xfId="0" applyFont="1" applyFill="1" applyBorder="1" applyAlignment="1" applyProtection="1">
      <alignment horizontal="center" vertical="center"/>
    </xf>
    <xf numFmtId="0" fontId="12" fillId="15" borderId="57" xfId="0" applyFont="1" applyFill="1" applyBorder="1" applyAlignment="1" applyProtection="1">
      <alignment vertical="center" wrapText="1"/>
    </xf>
    <xf numFmtId="0" fontId="14" fillId="0" borderId="57" xfId="0" applyFont="1" applyBorder="1" applyAlignment="1" applyProtection="1">
      <alignment vertical="center"/>
    </xf>
    <xf numFmtId="0" fontId="14" fillId="0" borderId="57" xfId="0" applyFont="1" applyFill="1" applyBorder="1" applyAlignment="1" applyProtection="1">
      <alignment vertical="center" wrapText="1"/>
    </xf>
    <xf numFmtId="0" fontId="0" fillId="15" borderId="57" xfId="0" applyFont="1" applyFill="1" applyBorder="1" applyAlignment="1" applyProtection="1">
      <alignment vertical="center" wrapText="1"/>
    </xf>
    <xf numFmtId="0" fontId="0" fillId="0" borderId="57" xfId="0" applyFont="1" applyFill="1" applyBorder="1" applyAlignment="1" applyProtection="1">
      <alignment vertical="center" wrapText="1"/>
    </xf>
    <xf numFmtId="0" fontId="0" fillId="0" borderId="61" xfId="0" applyBorder="1"/>
    <xf numFmtId="0" fontId="14" fillId="0" borderId="60" xfId="0" applyFont="1" applyFill="1" applyBorder="1" applyAlignment="1" applyProtection="1">
      <alignment horizontal="center" vertical="center"/>
    </xf>
    <xf numFmtId="0" fontId="0" fillId="19" borderId="61" xfId="0" applyFill="1" applyBorder="1"/>
    <xf numFmtId="0" fontId="0" fillId="15" borderId="61" xfId="0" applyFill="1" applyBorder="1"/>
    <xf numFmtId="41" fontId="18" fillId="15" borderId="62" xfId="0" applyNumberFormat="1" applyFont="1" applyFill="1" applyBorder="1" applyAlignment="1" applyProtection="1">
      <alignment horizontal="right" vertical="center"/>
    </xf>
    <xf numFmtId="0" fontId="25" fillId="15" borderId="60" xfId="0" applyFont="1" applyFill="1" applyBorder="1" applyAlignment="1" applyProtection="1">
      <alignment horizontal="center" vertical="center"/>
    </xf>
    <xf numFmtId="41" fontId="30" fillId="20" borderId="62" xfId="0" applyNumberFormat="1" applyFont="1" applyFill="1" applyBorder="1" applyAlignment="1" applyProtection="1">
      <alignment horizontal="right" vertical="center"/>
    </xf>
    <xf numFmtId="41" fontId="18" fillId="16" borderId="62" xfId="0" applyNumberFormat="1" applyFont="1" applyFill="1" applyBorder="1" applyAlignment="1" applyProtection="1">
      <alignment horizontal="right" vertical="center"/>
    </xf>
    <xf numFmtId="0" fontId="12" fillId="0" borderId="61" xfId="0" applyFont="1" applyBorder="1"/>
    <xf numFmtId="41" fontId="14" fillId="15" borderId="62" xfId="0" applyNumberFormat="1" applyFont="1" applyFill="1" applyBorder="1" applyAlignment="1" applyProtection="1">
      <alignment horizontal="right" vertical="center"/>
    </xf>
    <xf numFmtId="41" fontId="14" fillId="0" borderId="62" xfId="0" applyNumberFormat="1" applyFont="1" applyBorder="1" applyAlignment="1" applyProtection="1">
      <alignment horizontal="right" vertical="center"/>
    </xf>
    <xf numFmtId="0" fontId="0" fillId="0" borderId="60" xfId="0" applyFont="1" applyFill="1" applyBorder="1" applyAlignment="1" applyProtection="1">
      <alignment horizontal="center" vertical="center"/>
    </xf>
    <xf numFmtId="0" fontId="0" fillId="15" borderId="60" xfId="0" applyFont="1" applyFill="1" applyBorder="1" applyAlignment="1" applyProtection="1">
      <alignment horizontal="center" vertical="center"/>
    </xf>
    <xf numFmtId="165" fontId="14" fillId="0" borderId="57" xfId="0" applyNumberFormat="1" applyFont="1" applyFill="1" applyBorder="1" applyAlignment="1" applyProtection="1">
      <alignment horizontal="center" vertical="center"/>
      <protection locked="0"/>
    </xf>
    <xf numFmtId="0" fontId="14" fillId="0" borderId="57" xfId="0" applyFont="1" applyFill="1" applyBorder="1" applyAlignment="1" applyProtection="1">
      <alignment vertical="center"/>
      <protection locked="0"/>
    </xf>
    <xf numFmtId="0" fontId="14" fillId="0" borderId="57" xfId="0" applyFont="1" applyFill="1" applyBorder="1" applyAlignment="1" applyProtection="1">
      <alignment vertical="center" wrapText="1"/>
      <protection locked="0"/>
    </xf>
    <xf numFmtId="0" fontId="24" fillId="0" borderId="63" xfId="0" applyFont="1" applyFill="1" applyBorder="1" applyAlignment="1" applyProtection="1">
      <alignment horizontal="center" vertical="center"/>
    </xf>
    <xf numFmtId="0" fontId="13" fillId="21" borderId="0" xfId="0" applyFont="1" applyFill="1" applyBorder="1" applyProtection="1"/>
    <xf numFmtId="0" fontId="13" fillId="0" borderId="0" xfId="0" applyFont="1" applyBorder="1" applyProtection="1"/>
    <xf numFmtId="49" fontId="17" fillId="21" borderId="0" xfId="0" applyNumberFormat="1" applyFont="1" applyFill="1" applyBorder="1" applyAlignment="1" applyProtection="1">
      <alignment horizontal="center" vertical="center"/>
    </xf>
    <xf numFmtId="49" fontId="17" fillId="0" borderId="0" xfId="0" applyNumberFormat="1" applyFont="1" applyBorder="1" applyAlignment="1" applyProtection="1">
      <alignment horizontal="center" vertical="center"/>
    </xf>
    <xf numFmtId="0" fontId="14" fillId="0" borderId="60"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8" borderId="64" xfId="0" applyNumberFormat="1" applyFill="1" applyBorder="1" applyProtection="1">
      <protection locked="0"/>
    </xf>
    <xf numFmtId="42" fontId="0" fillId="0" borderId="64" xfId="0" applyNumberFormat="1" applyBorder="1"/>
    <xf numFmtId="0" fontId="24" fillId="0" borderId="65" xfId="0" applyFont="1" applyFill="1" applyBorder="1" applyAlignment="1" applyProtection="1">
      <alignment vertical="center"/>
    </xf>
    <xf numFmtId="42" fontId="14" fillId="0" borderId="66" xfId="0" applyNumberFormat="1" applyFont="1" applyFill="1" applyBorder="1" applyAlignment="1" applyProtection="1">
      <alignment horizontal="right" vertical="center"/>
      <protection locked="0"/>
    </xf>
    <xf numFmtId="42" fontId="14" fillId="0" borderId="66" xfId="0" applyNumberFormat="1" applyFont="1" applyBorder="1" applyAlignment="1" applyProtection="1">
      <alignment horizontal="right" vertical="center"/>
      <protection locked="0"/>
    </xf>
    <xf numFmtId="0" fontId="24" fillId="0" borderId="61" xfId="0" applyFont="1" applyFill="1" applyBorder="1" applyAlignment="1" applyProtection="1">
      <alignment horizontal="center" vertical="center"/>
    </xf>
    <xf numFmtId="0" fontId="0" fillId="0" borderId="50" xfId="0" applyNumberFormat="1" applyFont="1" applyFill="1" applyBorder="1" applyAlignment="1" applyProtection="1">
      <alignment horizontal="center" vertical="center"/>
    </xf>
    <xf numFmtId="0" fontId="0" fillId="0" borderId="0" xfId="0" applyProtection="1"/>
    <xf numFmtId="49" fontId="12" fillId="21" borderId="0" xfId="0" applyNumberFormat="1" applyFont="1" applyFill="1" applyAlignment="1" applyProtection="1">
      <alignment horizontal="center" vertical="center"/>
    </xf>
    <xf numFmtId="49" fontId="12" fillId="0" borderId="0" xfId="0" applyNumberFormat="1" applyFont="1" applyAlignment="1" applyProtection="1">
      <alignment horizontal="center" vertical="center"/>
    </xf>
    <xf numFmtId="3" fontId="0" fillId="0" borderId="0" xfId="0" applyNumberFormat="1" applyProtection="1"/>
    <xf numFmtId="3" fontId="12" fillId="0" borderId="0" xfId="0" applyNumberFormat="1" applyFont="1" applyProtection="1"/>
    <xf numFmtId="3" fontId="0" fillId="15" borderId="0" xfId="0" applyNumberFormat="1" applyFill="1" applyProtection="1"/>
    <xf numFmtId="0" fontId="12" fillId="0" borderId="0" xfId="0" applyFont="1" applyAlignment="1">
      <alignment horizontal="center" vertical="center"/>
    </xf>
    <xf numFmtId="0" fontId="24" fillId="0" borderId="0" xfId="0" applyFont="1" applyAlignment="1"/>
    <xf numFmtId="0" fontId="12" fillId="0" borderId="8" xfId="0" applyFont="1" applyBorder="1" applyAlignment="1">
      <alignment horizontal="center" vertical="center"/>
    </xf>
    <xf numFmtId="0" fontId="0" fillId="0" borderId="9" xfId="0" applyBorder="1"/>
    <xf numFmtId="0" fontId="12" fillId="0" borderId="10" xfId="0" applyFont="1" applyBorder="1" applyAlignment="1">
      <alignment horizontal="center" vertical="center"/>
    </xf>
    <xf numFmtId="0" fontId="0" fillId="0" borderId="1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12" fillId="0" borderId="0" xfId="0" applyFont="1" applyBorder="1" applyAlignment="1">
      <alignment vertical="top"/>
    </xf>
    <xf numFmtId="0" fontId="0" fillId="0" borderId="57" xfId="0" applyBorder="1" applyAlignment="1">
      <alignment horizontal="center" vertical="center"/>
    </xf>
    <xf numFmtId="0" fontId="12" fillId="0" borderId="0" xfId="0" applyFont="1" applyBorder="1" applyAlignment="1">
      <alignment vertical="top" wrapText="1"/>
    </xf>
    <xf numFmtId="0" fontId="0" fillId="0" borderId="57" xfId="0" applyFont="1" applyBorder="1" applyAlignment="1">
      <alignment horizontal="center" vertical="center"/>
    </xf>
    <xf numFmtId="0" fontId="12" fillId="0" borderId="8" xfId="0" applyFont="1" applyBorder="1" applyAlignment="1">
      <alignment vertical="top"/>
    </xf>
    <xf numFmtId="0" fontId="12" fillId="0" borderId="8" xfId="0" applyFont="1" applyBorder="1" applyAlignment="1">
      <alignment vertical="top" wrapText="1"/>
    </xf>
    <xf numFmtId="0" fontId="0" fillId="0" borderId="67" xfId="0" applyBorder="1"/>
    <xf numFmtId="0" fontId="0" fillId="0" borderId="67" xfId="0" applyBorder="1" applyAlignment="1">
      <alignment vertical="center"/>
    </xf>
    <xf numFmtId="0" fontId="0" fillId="0" borderId="67" xfId="0" applyFill="1" applyBorder="1" applyAlignment="1">
      <alignment horizontal="left" vertical="center"/>
    </xf>
    <xf numFmtId="0" fontId="0" fillId="0" borderId="67" xfId="0" applyFill="1" applyBorder="1" applyAlignment="1">
      <alignment vertical="center"/>
    </xf>
    <xf numFmtId="0" fontId="0" fillId="0" borderId="67" xfId="0" applyFill="1" applyBorder="1" applyAlignment="1">
      <alignment vertical="center" wrapText="1"/>
    </xf>
    <xf numFmtId="41" fontId="14" fillId="0" borderId="12"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13" xfId="0" applyFill="1" applyBorder="1" applyAlignment="1">
      <alignment horizontal="justify" vertical="center" wrapText="1"/>
    </xf>
    <xf numFmtId="0" fontId="0" fillId="15" borderId="14" xfId="0" applyFill="1" applyBorder="1" applyAlignment="1">
      <alignment horizontal="justify" vertical="center" wrapText="1"/>
    </xf>
    <xf numFmtId="0" fontId="0" fillId="0" borderId="13" xfId="0" applyFill="1" applyBorder="1" applyAlignment="1">
      <alignment horizontal="justify" vertical="center" wrapText="1"/>
    </xf>
    <xf numFmtId="0" fontId="0" fillId="0" borderId="15" xfId="0" applyBorder="1" applyAlignment="1">
      <alignment horizontal="center" vertical="center"/>
    </xf>
    <xf numFmtId="0" fontId="0" fillId="0" borderId="16" xfId="0" applyFill="1" applyBorder="1" applyAlignment="1">
      <alignment vertical="center" wrapText="1"/>
    </xf>
    <xf numFmtId="0" fontId="0" fillId="0" borderId="17" xfId="0" applyFill="1" applyBorder="1" applyAlignment="1">
      <alignment horizontal="justify" vertical="center" wrapText="1"/>
    </xf>
    <xf numFmtId="0" fontId="0" fillId="0" borderId="18" xfId="0" applyBorder="1"/>
    <xf numFmtId="0" fontId="0" fillId="0" borderId="19" xfId="0" applyBorder="1"/>
    <xf numFmtId="0" fontId="12"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horizontal="justify" vertical="center" wrapText="1"/>
    </xf>
    <xf numFmtId="0" fontId="0" fillId="15" borderId="20" xfId="0" applyFill="1" applyBorder="1" applyAlignment="1">
      <alignment horizontal="center" vertical="center"/>
    </xf>
    <xf numFmtId="0" fontId="0" fillId="15" borderId="19" xfId="0" applyFill="1" applyBorder="1" applyAlignment="1">
      <alignment horizontal="left" vertical="center"/>
    </xf>
    <xf numFmtId="0" fontId="0" fillId="15" borderId="21" xfId="0" applyFill="1" applyBorder="1" applyAlignment="1">
      <alignment horizontal="justify" vertical="center" wrapText="1"/>
    </xf>
    <xf numFmtId="0" fontId="0" fillId="15" borderId="15" xfId="0" applyFill="1" applyBorder="1" applyAlignment="1">
      <alignment horizontal="center" vertical="center"/>
    </xf>
    <xf numFmtId="0" fontId="0" fillId="15" borderId="16" xfId="0" applyFill="1" applyBorder="1" applyAlignment="1">
      <alignment vertical="center" wrapText="1"/>
    </xf>
    <xf numFmtId="0" fontId="0" fillId="15" borderId="17" xfId="0" applyFill="1" applyBorder="1" applyAlignment="1">
      <alignment horizontal="justify" vertical="center" wrapText="1"/>
    </xf>
    <xf numFmtId="0" fontId="0" fillId="0" borderId="22" xfId="0" applyBorder="1" applyAlignment="1">
      <alignment horizontal="center" vertical="center"/>
    </xf>
    <xf numFmtId="0" fontId="0" fillId="0" borderId="23" xfId="0" applyFill="1" applyBorder="1" applyAlignment="1">
      <alignment vertical="center" wrapText="1"/>
    </xf>
    <xf numFmtId="0" fontId="0" fillId="0" borderId="21" xfId="0" applyFill="1" applyBorder="1" applyAlignment="1">
      <alignment horizontal="justify" vertical="center" wrapText="1"/>
    </xf>
    <xf numFmtId="0" fontId="0" fillId="15" borderId="22" xfId="0" applyFill="1" applyBorder="1" applyAlignment="1">
      <alignment horizontal="center" vertical="center"/>
    </xf>
    <xf numFmtId="0" fontId="0" fillId="15" borderId="23" xfId="0" applyFill="1" applyBorder="1" applyAlignment="1">
      <alignment vertical="center" wrapText="1"/>
    </xf>
    <xf numFmtId="0" fontId="12" fillId="0" borderId="0" xfId="0" applyFont="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vertical="center" wrapText="1"/>
    </xf>
    <xf numFmtId="0" fontId="0" fillId="0" borderId="14"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12" fillId="0" borderId="0" xfId="0" applyFont="1" applyBorder="1" applyAlignment="1">
      <alignment horizontal="center" vertical="center" wrapText="1"/>
    </xf>
    <xf numFmtId="0" fontId="0" fillId="0" borderId="0" xfId="0" applyBorder="1" applyAlignment="1">
      <alignment horizontal="center" vertical="center"/>
    </xf>
    <xf numFmtId="0" fontId="12" fillId="0" borderId="24" xfId="0" applyFont="1" applyFill="1" applyBorder="1" applyAlignment="1">
      <alignment horizontal="center" vertical="center"/>
    </xf>
    <xf numFmtId="0" fontId="23" fillId="0" borderId="0" xfId="0" applyFont="1" applyFill="1" applyBorder="1" applyAlignment="1" applyProtection="1">
      <alignment vertical="center"/>
    </xf>
    <xf numFmtId="0" fontId="0" fillId="0" borderId="0" xfId="0" applyBorder="1" applyProtection="1"/>
    <xf numFmtId="49" fontId="14" fillId="0" borderId="57" xfId="0" applyNumberFormat="1" applyFont="1" applyFill="1" applyBorder="1" applyAlignment="1" applyProtection="1">
      <alignment horizontal="center" vertical="center"/>
    </xf>
    <xf numFmtId="9" fontId="14" fillId="0" borderId="57" xfId="0" applyNumberFormat="1" applyFont="1" applyFill="1" applyBorder="1" applyAlignment="1" applyProtection="1">
      <alignment vertical="center" wrapText="1"/>
    </xf>
    <xf numFmtId="49" fontId="18" fillId="15" borderId="57" xfId="0" applyNumberFormat="1" applyFont="1" applyFill="1" applyBorder="1" applyAlignment="1" applyProtection="1">
      <alignment horizontal="center" vertical="center"/>
    </xf>
    <xf numFmtId="3" fontId="25" fillId="22" borderId="57" xfId="0" applyNumberFormat="1" applyFont="1" applyFill="1" applyBorder="1" applyAlignment="1" applyProtection="1">
      <alignment vertical="center"/>
    </xf>
    <xf numFmtId="0" fontId="0" fillId="0" borderId="0" xfId="0" applyAlignment="1">
      <alignment vertical="top" wrapText="1"/>
    </xf>
    <xf numFmtId="0" fontId="0" fillId="0" borderId="0" xfId="0" applyAlignment="1">
      <alignment horizontal="center" vertical="top" wrapText="1"/>
    </xf>
    <xf numFmtId="0" fontId="12" fillId="0" borderId="0" xfId="0" applyFont="1" applyAlignment="1">
      <alignment vertical="top"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center" vertical="top"/>
    </xf>
    <xf numFmtId="0" fontId="0" fillId="0" borderId="0" xfId="0" applyAlignment="1"/>
    <xf numFmtId="0" fontId="12" fillId="0" borderId="0" xfId="0" applyFont="1" applyAlignment="1"/>
    <xf numFmtId="0" fontId="15" fillId="0" borderId="68" xfId="0" applyFont="1" applyFill="1" applyBorder="1" applyAlignment="1" applyProtection="1">
      <alignment horizontal="left" vertical="center" wrapText="1"/>
    </xf>
    <xf numFmtId="0" fontId="15" fillId="0" borderId="69" xfId="0" applyFont="1" applyFill="1" applyBorder="1" applyAlignment="1" applyProtection="1">
      <alignment horizontal="left" vertical="center" wrapText="1"/>
    </xf>
    <xf numFmtId="0" fontId="15" fillId="0" borderId="70" xfId="0" applyFont="1" applyFill="1" applyBorder="1" applyAlignment="1" applyProtection="1">
      <alignment horizontal="left" vertical="center" wrapText="1"/>
    </xf>
    <xf numFmtId="0" fontId="20" fillId="15" borderId="6" xfId="0" applyFont="1" applyFill="1" applyBorder="1" applyAlignment="1"/>
    <xf numFmtId="0" fontId="20" fillId="15" borderId="7" xfId="0" applyFont="1" applyFill="1" applyBorder="1" applyAlignment="1"/>
    <xf numFmtId="0" fontId="21" fillId="15" borderId="25" xfId="0" applyFont="1" applyFill="1" applyBorder="1" applyAlignment="1"/>
    <xf numFmtId="0" fontId="20" fillId="15" borderId="1" xfId="0" applyFont="1" applyFill="1" applyBorder="1" applyAlignment="1"/>
    <xf numFmtId="0" fontId="20" fillId="15" borderId="6" xfId="0" applyFont="1" applyFill="1" applyBorder="1" applyAlignment="1">
      <alignment vertical="center" wrapText="1"/>
    </xf>
    <xf numFmtId="0" fontId="21" fillId="15" borderId="25" xfId="0" applyFont="1" applyFill="1" applyBorder="1" applyAlignment="1">
      <alignment vertical="top"/>
    </xf>
    <xf numFmtId="0" fontId="21" fillId="15" borderId="6" xfId="0" applyFont="1" applyFill="1" applyBorder="1" applyAlignment="1">
      <alignment vertical="top" wrapText="1"/>
    </xf>
    <xf numFmtId="0" fontId="20" fillId="15" borderId="6" xfId="0" applyFont="1" applyFill="1" applyBorder="1" applyAlignment="1">
      <alignment vertical="top" wrapText="1"/>
    </xf>
    <xf numFmtId="0" fontId="20" fillId="15" borderId="26" xfId="0" applyFont="1" applyFill="1" applyBorder="1" applyAlignment="1">
      <alignment vertical="center" wrapText="1"/>
    </xf>
    <xf numFmtId="0" fontId="20" fillId="15" borderId="10" xfId="0" applyFont="1" applyFill="1" applyBorder="1" applyAlignment="1">
      <alignment vertical="top"/>
    </xf>
    <xf numFmtId="0" fontId="21" fillId="15" borderId="6" xfId="0" applyFont="1" applyFill="1" applyBorder="1" applyAlignment="1">
      <alignment vertical="center"/>
    </xf>
    <xf numFmtId="0" fontId="0" fillId="15" borderId="6" xfId="0" applyFont="1" applyFill="1" applyBorder="1" applyAlignment="1">
      <alignment vertical="top" wrapText="1"/>
    </xf>
    <xf numFmtId="0" fontId="0" fillId="15" borderId="7" xfId="0" applyFont="1" applyFill="1" applyBorder="1" applyAlignment="1">
      <alignment vertical="top" wrapText="1"/>
    </xf>
    <xf numFmtId="0" fontId="21" fillId="15" borderId="6" xfId="0" applyFont="1" applyFill="1" applyBorder="1" applyAlignment="1">
      <alignment vertical="top"/>
    </xf>
    <xf numFmtId="0" fontId="21" fillId="0" borderId="25" xfId="0" applyFont="1" applyBorder="1" applyAlignment="1" applyProtection="1">
      <alignment vertical="top"/>
      <protection locked="0"/>
    </xf>
    <xf numFmtId="0" fontId="0" fillId="0" borderId="8" xfId="0" applyBorder="1"/>
    <xf numFmtId="0" fontId="21" fillId="15" borderId="2" xfId="0" applyFont="1" applyFill="1" applyBorder="1" applyAlignment="1">
      <alignment vertical="top"/>
    </xf>
    <xf numFmtId="0" fontId="0" fillId="0" borderId="9" xfId="0" applyBorder="1" applyAlignment="1" applyProtection="1">
      <alignment vertical="top" wrapText="1"/>
      <protection locked="0"/>
    </xf>
    <xf numFmtId="0" fontId="21" fillId="15" borderId="25" xfId="0" applyFont="1" applyFill="1" applyBorder="1" applyAlignment="1">
      <alignment vertical="center"/>
    </xf>
    <xf numFmtId="0" fontId="20" fillId="15" borderId="7" xfId="0" applyFont="1" applyFill="1" applyBorder="1" applyAlignment="1">
      <alignment vertical="top" wrapText="1"/>
    </xf>
    <xf numFmtId="0" fontId="20" fillId="15" borderId="10" xfId="0" applyFont="1" applyFill="1" applyBorder="1" applyAlignment="1">
      <alignment vertical="center"/>
    </xf>
    <xf numFmtId="0" fontId="0" fillId="0" borderId="8" xfId="0" applyBorder="1" applyAlignment="1" applyProtection="1">
      <protection locked="0"/>
    </xf>
    <xf numFmtId="167" fontId="14" fillId="0" borderId="9" xfId="24" applyNumberFormat="1" applyFont="1" applyBorder="1" applyAlignment="1" applyProtection="1">
      <alignment vertical="center"/>
      <protection locked="0"/>
    </xf>
    <xf numFmtId="0" fontId="31" fillId="0" borderId="12" xfId="0" applyFont="1" applyBorder="1" applyAlignment="1" applyProtection="1">
      <alignment vertical="top"/>
      <protection locked="0"/>
    </xf>
    <xf numFmtId="0" fontId="31" fillId="0" borderId="12" xfId="0" applyFont="1" applyBorder="1" applyAlignment="1" applyProtection="1">
      <protection locked="0"/>
    </xf>
    <xf numFmtId="0" fontId="17" fillId="0" borderId="12" xfId="0" applyFont="1" applyFill="1" applyBorder="1" applyAlignment="1"/>
    <xf numFmtId="0" fontId="25" fillId="0" borderId="12" xfId="0" applyFont="1" applyFill="1" applyBorder="1" applyAlignment="1" applyProtection="1">
      <protection locked="0"/>
    </xf>
    <xf numFmtId="0" fontId="14" fillId="0" borderId="26" xfId="0" applyFont="1" applyBorder="1"/>
    <xf numFmtId="0" fontId="14" fillId="0" borderId="10" xfId="0" applyFont="1" applyBorder="1"/>
    <xf numFmtId="0" fontId="14" fillId="0" borderId="11" xfId="0" applyFont="1" applyBorder="1"/>
    <xf numFmtId="42" fontId="30" fillId="20" borderId="71" xfId="25" applyNumberFormat="1" applyFont="1" applyFill="1" applyBorder="1" applyAlignment="1" applyProtection="1">
      <alignment vertical="center"/>
    </xf>
    <xf numFmtId="42" fontId="30" fillId="20" borderId="48" xfId="25" applyNumberFormat="1" applyFont="1" applyFill="1" applyBorder="1" applyAlignment="1" applyProtection="1">
      <alignment vertical="center"/>
    </xf>
    <xf numFmtId="42" fontId="30" fillId="20" borderId="72" xfId="25" applyNumberFormat="1" applyFont="1" applyFill="1" applyBorder="1" applyAlignment="1" applyProtection="1">
      <alignment vertical="center"/>
    </xf>
    <xf numFmtId="0" fontId="30" fillId="20" borderId="73" xfId="0" applyFont="1" applyFill="1" applyBorder="1" applyAlignment="1" applyProtection="1">
      <alignment horizontal="center"/>
    </xf>
    <xf numFmtId="0" fontId="30" fillId="20" borderId="74" xfId="0" applyFont="1" applyFill="1" applyBorder="1" applyAlignment="1" applyProtection="1">
      <alignment horizontal="center"/>
    </xf>
    <xf numFmtId="41" fontId="30" fillId="20" borderId="74" xfId="0" applyNumberFormat="1" applyFont="1" applyFill="1" applyBorder="1" applyAlignment="1" applyProtection="1">
      <alignment horizontal="center"/>
    </xf>
    <xf numFmtId="9" fontId="30" fillId="20" borderId="75" xfId="0" applyNumberFormat="1" applyFont="1" applyFill="1" applyBorder="1" applyAlignment="1" applyProtection="1">
      <alignment horizontal="center" vertical="center"/>
    </xf>
    <xf numFmtId="0" fontId="32" fillId="20" borderId="73" xfId="0" applyFont="1" applyFill="1" applyBorder="1" applyAlignment="1" applyProtection="1">
      <alignment horizontal="center" vertical="center"/>
    </xf>
    <xf numFmtId="0" fontId="33" fillId="20" borderId="74" xfId="0" applyFont="1" applyFill="1" applyBorder="1" applyAlignment="1" applyProtection="1">
      <alignment horizontal="right" vertical="center" wrapText="1"/>
    </xf>
    <xf numFmtId="41" fontId="33" fillId="20" borderId="50" xfId="0" applyNumberFormat="1" applyFont="1" applyFill="1" applyBorder="1" applyAlignment="1" applyProtection="1">
      <alignment vertical="center"/>
    </xf>
    <xf numFmtId="10" fontId="33" fillId="20" borderId="50" xfId="0" applyNumberFormat="1" applyFont="1" applyFill="1" applyBorder="1" applyAlignment="1" applyProtection="1">
      <alignment vertical="center"/>
    </xf>
    <xf numFmtId="0" fontId="30" fillId="20" borderId="50" xfId="0" applyFont="1" applyFill="1" applyBorder="1" applyAlignment="1" applyProtection="1">
      <alignment horizontal="center"/>
    </xf>
    <xf numFmtId="41" fontId="30" fillId="20" borderId="50" xfId="0" applyNumberFormat="1" applyFont="1" applyFill="1" applyBorder="1" applyAlignment="1" applyProtection="1">
      <alignment horizontal="center"/>
    </xf>
    <xf numFmtId="9" fontId="30" fillId="20" borderId="50" xfId="0" applyNumberFormat="1" applyFont="1" applyFill="1" applyBorder="1" applyAlignment="1" applyProtection="1">
      <alignment horizontal="center" vertical="center"/>
    </xf>
    <xf numFmtId="10" fontId="33" fillId="20" borderId="50" xfId="28" applyNumberFormat="1" applyFont="1" applyFill="1" applyBorder="1" applyAlignment="1" applyProtection="1">
      <alignment horizontal="center" vertical="center"/>
    </xf>
    <xf numFmtId="168" fontId="34" fillId="20" borderId="76" xfId="0" applyNumberFormat="1" applyFont="1" applyFill="1" applyBorder="1" applyAlignment="1" applyProtection="1">
      <alignment horizontal="center" vertical="center"/>
    </xf>
    <xf numFmtId="42" fontId="34" fillId="20" borderId="71" xfId="25" applyNumberFormat="1" applyFont="1" applyFill="1" applyBorder="1" applyAlignment="1" applyProtection="1">
      <alignment vertical="center"/>
    </xf>
    <xf numFmtId="9" fontId="34" fillId="20" borderId="77" xfId="28" applyNumberFormat="1" applyFont="1" applyFill="1" applyBorder="1" applyAlignment="1" applyProtection="1">
      <alignment horizontal="center" vertical="center"/>
    </xf>
    <xf numFmtId="168" fontId="34" fillId="20" borderId="51" xfId="0" applyNumberFormat="1" applyFont="1" applyFill="1" applyBorder="1" applyAlignment="1" applyProtection="1">
      <alignment horizontal="center" vertical="center"/>
    </xf>
    <xf numFmtId="42" fontId="34" fillId="20" borderId="48" xfId="25" applyNumberFormat="1" applyFont="1" applyFill="1" applyBorder="1" applyAlignment="1" applyProtection="1">
      <alignment vertical="center"/>
    </xf>
    <xf numFmtId="9" fontId="34" fillId="20" borderId="56" xfId="28" applyNumberFormat="1" applyFont="1" applyFill="1" applyBorder="1" applyAlignment="1" applyProtection="1">
      <alignment horizontal="center" vertical="center"/>
    </xf>
    <xf numFmtId="42" fontId="34" fillId="20" borderId="48" xfId="25" applyNumberFormat="1" applyFont="1" applyFill="1" applyBorder="1" applyAlignment="1" applyProtection="1">
      <alignment vertical="center"/>
      <protection locked="0"/>
    </xf>
    <xf numFmtId="42" fontId="35" fillId="20" borderId="78" xfId="25" applyNumberFormat="1" applyFont="1" applyFill="1" applyBorder="1" applyProtection="1"/>
    <xf numFmtId="10" fontId="35" fillId="20" borderId="79" xfId="28" applyNumberFormat="1" applyFont="1" applyFill="1" applyBorder="1" applyAlignment="1" applyProtection="1">
      <alignment horizontal="center" vertical="center"/>
    </xf>
    <xf numFmtId="9" fontId="11" fillId="20" borderId="75" xfId="0" applyNumberFormat="1" applyFont="1" applyFill="1" applyBorder="1" applyAlignment="1" applyProtection="1">
      <alignment horizontal="center" vertical="center"/>
    </xf>
    <xf numFmtId="0" fontId="10" fillId="20" borderId="73" xfId="0" applyFont="1" applyFill="1" applyBorder="1" applyAlignment="1" applyProtection="1">
      <alignment horizontal="center" vertical="center"/>
    </xf>
    <xf numFmtId="0" fontId="36" fillId="20" borderId="74" xfId="0" applyFont="1" applyFill="1" applyBorder="1" applyAlignment="1" applyProtection="1">
      <alignment horizontal="right" vertical="center" wrapText="1"/>
    </xf>
    <xf numFmtId="41" fontId="36" fillId="20" borderId="50" xfId="0" applyNumberFormat="1" applyFont="1" applyFill="1" applyBorder="1" applyAlignment="1" applyProtection="1">
      <alignment vertical="center"/>
    </xf>
    <xf numFmtId="10" fontId="36" fillId="20" borderId="50" xfId="0" applyNumberFormat="1" applyFont="1" applyFill="1" applyBorder="1" applyAlignment="1" applyProtection="1">
      <alignment vertical="center"/>
    </xf>
    <xf numFmtId="10" fontId="36" fillId="20" borderId="50" xfId="28" applyNumberFormat="1" applyFont="1" applyFill="1" applyBorder="1" applyAlignment="1" applyProtection="1">
      <alignment horizontal="center" vertical="center"/>
    </xf>
    <xf numFmtId="0" fontId="10" fillId="20" borderId="0" xfId="0" applyFont="1" applyFill="1" applyProtection="1"/>
    <xf numFmtId="0" fontId="11" fillId="20" borderId="73" xfId="0" applyFont="1" applyFill="1" applyBorder="1" applyAlignment="1" applyProtection="1">
      <alignment horizontal="center" vertical="center"/>
    </xf>
    <xf numFmtId="9" fontId="10" fillId="20" borderId="50" xfId="0" applyNumberFormat="1" applyFont="1" applyFill="1" applyBorder="1" applyAlignment="1" applyProtection="1">
      <alignment horizontal="center" vertical="center"/>
    </xf>
    <xf numFmtId="0" fontId="10" fillId="20" borderId="50" xfId="0" applyFont="1" applyFill="1" applyBorder="1" applyAlignment="1" applyProtection="1">
      <alignment horizontal="center" vertical="center"/>
    </xf>
    <xf numFmtId="41" fontId="10" fillId="20" borderId="50" xfId="0" applyNumberFormat="1" applyFont="1" applyFill="1" applyBorder="1" applyAlignment="1" applyProtection="1">
      <alignment horizontal="center" vertical="center"/>
    </xf>
    <xf numFmtId="0" fontId="11" fillId="20" borderId="74" xfId="0" applyFont="1" applyFill="1" applyBorder="1" applyAlignment="1" applyProtection="1">
      <alignment horizontal="center" vertical="center"/>
    </xf>
    <xf numFmtId="41" fontId="11" fillId="20" borderId="74" xfId="0" applyNumberFormat="1" applyFont="1" applyFill="1" applyBorder="1" applyAlignment="1" applyProtection="1">
      <alignment horizontal="center" vertical="center"/>
    </xf>
    <xf numFmtId="0" fontId="21" fillId="0" borderId="12" xfId="0" applyFont="1" applyFill="1" applyBorder="1" applyAlignment="1">
      <alignment horizontal="center" vertical="center"/>
    </xf>
    <xf numFmtId="49" fontId="13" fillId="0" borderId="12" xfId="0" applyNumberFormat="1" applyFont="1" applyFill="1" applyBorder="1" applyAlignment="1">
      <alignment horizontal="justify" vertical="justify" wrapText="1"/>
    </xf>
    <xf numFmtId="0" fontId="13" fillId="0" borderId="12" xfId="0" applyNumberFormat="1" applyFont="1" applyFill="1" applyBorder="1" applyAlignment="1">
      <alignment horizontal="justify" vertical="top" wrapText="1"/>
    </xf>
    <xf numFmtId="0" fontId="37" fillId="20" borderId="80" xfId="0" applyFont="1" applyFill="1" applyBorder="1" applyAlignment="1">
      <alignment horizontal="center" vertical="center"/>
    </xf>
    <xf numFmtId="0" fontId="37" fillId="20" borderId="81" xfId="0" applyFont="1" applyFill="1" applyBorder="1" applyAlignment="1">
      <alignment horizontal="center" vertical="center" wrapText="1"/>
    </xf>
    <xf numFmtId="0" fontId="23" fillId="0" borderId="82" xfId="0" applyFont="1" applyFill="1" applyBorder="1" applyAlignment="1">
      <alignment horizontal="center" vertical="center"/>
    </xf>
    <xf numFmtId="0" fontId="23" fillId="0" borderId="83" xfId="0" applyFont="1" applyFill="1" applyBorder="1" applyAlignment="1">
      <alignment horizontal="left" vertical="center" wrapText="1"/>
    </xf>
    <xf numFmtId="0" fontId="13" fillId="0" borderId="12" xfId="0" applyNumberFormat="1" applyFont="1" applyFill="1" applyBorder="1" applyAlignment="1">
      <alignment horizontal="justify" vertical="justify" wrapText="1"/>
    </xf>
    <xf numFmtId="0" fontId="19" fillId="0" borderId="8" xfId="0" applyFont="1" applyFill="1" applyBorder="1" applyAlignment="1">
      <alignment horizontal="center" vertical="center"/>
    </xf>
    <xf numFmtId="0" fontId="0" fillId="0" borderId="9" xfId="0" applyFill="1" applyBorder="1"/>
    <xf numFmtId="168" fontId="30" fillId="20" borderId="76" xfId="0" applyNumberFormat="1" applyFont="1" applyFill="1" applyBorder="1" applyAlignment="1" applyProtection="1">
      <alignment horizontal="center" vertical="center"/>
    </xf>
    <xf numFmtId="9" fontId="30" fillId="20" borderId="77" xfId="28" applyNumberFormat="1" applyFont="1" applyFill="1" applyBorder="1" applyAlignment="1" applyProtection="1">
      <alignment horizontal="center" vertical="center"/>
    </xf>
    <xf numFmtId="0" fontId="15" fillId="0" borderId="51" xfId="25" applyFont="1" applyFill="1" applyBorder="1" applyAlignment="1" applyProtection="1">
      <alignment horizontal="left" vertical="center"/>
    </xf>
    <xf numFmtId="9" fontId="15" fillId="15" borderId="56" xfId="28" applyNumberFormat="1" applyFont="1" applyFill="1" applyBorder="1" applyAlignment="1" applyProtection="1">
      <alignment horizontal="center" vertical="center"/>
    </xf>
    <xf numFmtId="9" fontId="15" fillId="15" borderId="84" xfId="28" applyNumberFormat="1" applyFont="1" applyFill="1" applyBorder="1" applyAlignment="1" applyProtection="1">
      <alignment horizontal="center" vertical="center"/>
    </xf>
    <xf numFmtId="168" fontId="30" fillId="20" borderId="51" xfId="0" applyNumberFormat="1" applyFont="1" applyFill="1" applyBorder="1" applyAlignment="1" applyProtection="1">
      <alignment horizontal="center" vertical="center"/>
    </xf>
    <xf numFmtId="9" fontId="30" fillId="20" borderId="56" xfId="28" applyNumberFormat="1" applyFont="1" applyFill="1" applyBorder="1" applyAlignment="1" applyProtection="1">
      <alignment horizontal="center" vertical="center"/>
    </xf>
    <xf numFmtId="9" fontId="30" fillId="20" borderId="85" xfId="28" applyNumberFormat="1" applyFont="1" applyFill="1" applyBorder="1" applyAlignment="1" applyProtection="1">
      <alignment horizontal="center" vertical="center"/>
    </xf>
    <xf numFmtId="9" fontId="15" fillId="15" borderId="86" xfId="28" applyNumberFormat="1" applyFont="1" applyFill="1" applyBorder="1" applyAlignment="1" applyProtection="1">
      <alignment horizontal="center" vertical="center"/>
    </xf>
    <xf numFmtId="49" fontId="30" fillId="20" borderId="51" xfId="0" applyNumberFormat="1" applyFont="1" applyFill="1" applyBorder="1" applyAlignment="1" applyProtection="1">
      <alignment horizontal="center" vertical="center"/>
    </xf>
    <xf numFmtId="9" fontId="30" fillId="20" borderId="87" xfId="28" applyNumberFormat="1" applyFont="1" applyFill="1" applyBorder="1" applyAlignment="1" applyProtection="1">
      <alignment horizontal="center" vertical="center"/>
    </xf>
    <xf numFmtId="9" fontId="15" fillId="15" borderId="88" xfId="28" applyNumberFormat="1" applyFont="1" applyFill="1" applyBorder="1" applyAlignment="1" applyProtection="1">
      <alignment horizontal="center" vertical="center"/>
    </xf>
    <xf numFmtId="42" fontId="33" fillId="20" borderId="78" xfId="25" applyNumberFormat="1" applyFont="1" applyFill="1" applyBorder="1" applyProtection="1"/>
    <xf numFmtId="10" fontId="33" fillId="20" borderId="89" xfId="28" applyNumberFormat="1" applyFont="1" applyFill="1" applyBorder="1" applyAlignment="1" applyProtection="1">
      <alignment horizontal="center" vertical="center"/>
    </xf>
    <xf numFmtId="0" fontId="0" fillId="0" borderId="90" xfId="0" applyFill="1" applyBorder="1" applyAlignment="1" applyProtection="1">
      <alignment horizontal="right"/>
      <protection locked="0"/>
    </xf>
    <xf numFmtId="0" fontId="12" fillId="0" borderId="91" xfId="0" applyFont="1" applyBorder="1" applyAlignment="1" applyProtection="1">
      <alignment horizontal="right" vertical="center" wrapText="1"/>
      <protection locked="0"/>
    </xf>
    <xf numFmtId="41" fontId="0" fillId="0" borderId="91" xfId="0" applyNumberFormat="1" applyBorder="1" applyAlignment="1" applyProtection="1">
      <alignment horizontal="right" vertical="center"/>
    </xf>
    <xf numFmtId="41" fontId="12" fillId="0" borderId="91" xfId="0" applyNumberFormat="1" applyFont="1" applyBorder="1" applyAlignment="1" applyProtection="1">
      <alignment horizontal="right" vertical="center"/>
    </xf>
    <xf numFmtId="41" fontId="0" fillId="0" borderId="91" xfId="0" applyNumberFormat="1" applyBorder="1" applyAlignment="1" applyProtection="1">
      <alignment horizontal="right" vertical="center"/>
      <protection locked="0"/>
    </xf>
    <xf numFmtId="41" fontId="25" fillId="15" borderId="91" xfId="0" applyNumberFormat="1" applyFont="1" applyFill="1" applyBorder="1" applyAlignment="1" applyProtection="1">
      <alignment horizontal="right" vertical="center"/>
    </xf>
    <xf numFmtId="41" fontId="12" fillId="18" borderId="91" xfId="0" applyNumberFormat="1" applyFont="1" applyFill="1" applyBorder="1" applyAlignment="1" applyProtection="1">
      <alignment horizontal="right" vertical="center"/>
    </xf>
    <xf numFmtId="41" fontId="3" fillId="18" borderId="91" xfId="0" applyNumberFormat="1" applyFont="1" applyFill="1" applyBorder="1" applyAlignment="1" applyProtection="1">
      <alignment horizontal="right" vertical="center"/>
    </xf>
    <xf numFmtId="41" fontId="25" fillId="18" borderId="91" xfId="0" applyNumberFormat="1" applyFont="1" applyFill="1" applyBorder="1" applyAlignment="1" applyProtection="1">
      <alignment horizontal="right" vertical="center"/>
    </xf>
    <xf numFmtId="41" fontId="0" fillId="0" borderId="91" xfId="0" applyNumberFormat="1" applyFont="1" applyBorder="1" applyAlignment="1" applyProtection="1">
      <alignment horizontal="right" vertical="center"/>
      <protection locked="0"/>
    </xf>
    <xf numFmtId="41" fontId="25" fillId="16" borderId="91" xfId="0" applyNumberFormat="1" applyFont="1" applyFill="1" applyBorder="1" applyAlignment="1" applyProtection="1">
      <alignment horizontal="right" vertical="center"/>
    </xf>
    <xf numFmtId="41" fontId="0" fillId="0" borderId="91" xfId="0" applyNumberFormat="1" applyFont="1" applyBorder="1" applyAlignment="1" applyProtection="1">
      <alignment horizontal="right" vertical="center"/>
    </xf>
    <xf numFmtId="41" fontId="0" fillId="0" borderId="91" xfId="0" applyNumberFormat="1" applyFont="1" applyBorder="1" applyAlignment="1" applyProtection="1">
      <alignment horizontal="right"/>
      <protection locked="0"/>
    </xf>
    <xf numFmtId="41" fontId="0" fillId="0" borderId="91" xfId="0" applyNumberFormat="1" applyFont="1" applyBorder="1" applyAlignment="1" applyProtection="1">
      <alignment horizontal="right"/>
    </xf>
    <xf numFmtId="41" fontId="4" fillId="0" borderId="91" xfId="0" applyNumberFormat="1" applyFont="1" applyBorder="1" applyAlignment="1" applyProtection="1">
      <alignment horizontal="right" vertical="center" wrapText="1"/>
    </xf>
    <xf numFmtId="41" fontId="4" fillId="0" borderId="91" xfId="0" applyNumberFormat="1" applyFont="1" applyBorder="1" applyAlignment="1" applyProtection="1">
      <alignment horizontal="right" vertical="center"/>
    </xf>
    <xf numFmtId="41" fontId="1" fillId="0" borderId="91" xfId="0" applyNumberFormat="1" applyFont="1" applyBorder="1" applyAlignment="1" applyProtection="1">
      <alignment horizontal="right" vertical="center"/>
      <protection locked="0"/>
    </xf>
    <xf numFmtId="41" fontId="4" fillId="0" borderId="91" xfId="0" applyNumberFormat="1" applyFont="1" applyBorder="1" applyAlignment="1" applyProtection="1">
      <alignment horizontal="right" vertical="center"/>
      <protection locked="0"/>
    </xf>
    <xf numFmtId="41" fontId="3" fillId="0" borderId="91" xfId="0" applyNumberFormat="1" applyFont="1" applyBorder="1" applyAlignment="1" applyProtection="1">
      <alignment horizontal="right"/>
    </xf>
    <xf numFmtId="0" fontId="38" fillId="15" borderId="92" xfId="25" applyFont="1" applyFill="1" applyBorder="1" applyAlignment="1" applyProtection="1">
      <alignment horizontal="center" vertical="center"/>
    </xf>
    <xf numFmtId="41" fontId="25" fillId="15" borderId="93" xfId="0" applyNumberFormat="1" applyFont="1" applyFill="1" applyBorder="1" applyAlignment="1" applyProtection="1">
      <alignment vertical="center"/>
    </xf>
    <xf numFmtId="0" fontId="38" fillId="18" borderId="92" xfId="25" applyFont="1" applyFill="1" applyBorder="1" applyAlignment="1" applyProtection="1">
      <alignment horizontal="center" vertical="center"/>
    </xf>
    <xf numFmtId="41" fontId="12" fillId="18" borderId="93" xfId="0" applyNumberFormat="1" applyFont="1" applyFill="1" applyBorder="1" applyAlignment="1" applyProtection="1">
      <alignment vertical="center"/>
    </xf>
    <xf numFmtId="0" fontId="15" fillId="0" borderId="92" xfId="25" applyFont="1" applyFill="1" applyBorder="1" applyAlignment="1" applyProtection="1">
      <alignment horizontal="center" vertical="center"/>
    </xf>
    <xf numFmtId="41" fontId="25" fillId="0" borderId="93" xfId="0" applyNumberFormat="1" applyFont="1" applyFill="1" applyBorder="1" applyAlignment="1" applyProtection="1">
      <alignment horizontal="right" vertical="center"/>
    </xf>
    <xf numFmtId="41" fontId="12" fillId="22" borderId="93" xfId="0" applyNumberFormat="1" applyFont="1" applyFill="1" applyBorder="1" applyAlignment="1" applyProtection="1">
      <alignment vertical="center"/>
    </xf>
    <xf numFmtId="41" fontId="25" fillId="15" borderId="93" xfId="0" applyNumberFormat="1" applyFont="1" applyFill="1" applyBorder="1" applyAlignment="1" applyProtection="1">
      <alignment horizontal="right" vertical="center"/>
    </xf>
    <xf numFmtId="41" fontId="38" fillId="0" borderId="93" xfId="0" applyNumberFormat="1" applyFont="1" applyFill="1" applyBorder="1" applyAlignment="1" applyProtection="1">
      <alignment horizontal="right" vertical="center"/>
    </xf>
    <xf numFmtId="41" fontId="28" fillId="18" borderId="93" xfId="0" applyNumberFormat="1" applyFont="1" applyFill="1" applyBorder="1" applyAlignment="1" applyProtection="1">
      <alignment horizontal="right" vertical="center" wrapText="1"/>
    </xf>
    <xf numFmtId="41" fontId="0" fillId="18" borderId="93" xfId="0" applyNumberFormat="1" applyFont="1" applyFill="1" applyBorder="1" applyAlignment="1" applyProtection="1">
      <alignment vertical="center"/>
    </xf>
    <xf numFmtId="41" fontId="28" fillId="18" borderId="93" xfId="0" applyNumberFormat="1" applyFont="1" applyFill="1" applyBorder="1" applyAlignment="1" applyProtection="1">
      <alignment vertical="center" wrapText="1"/>
    </xf>
    <xf numFmtId="41" fontId="12" fillId="15" borderId="93" xfId="0" applyNumberFormat="1" applyFont="1" applyFill="1" applyBorder="1" applyAlignment="1" applyProtection="1">
      <alignment vertical="center"/>
    </xf>
    <xf numFmtId="41" fontId="28" fillId="18" borderId="93" xfId="0" applyNumberFormat="1" applyFont="1" applyFill="1" applyBorder="1" applyAlignment="1" applyProtection="1">
      <alignment vertical="center"/>
    </xf>
    <xf numFmtId="41" fontId="25" fillId="18" borderId="93" xfId="0" applyNumberFormat="1" applyFont="1" applyFill="1" applyBorder="1" applyAlignment="1" applyProtection="1">
      <alignment vertical="center"/>
    </xf>
    <xf numFmtId="0" fontId="25" fillId="18" borderId="57" xfId="0" applyFont="1" applyFill="1" applyBorder="1" applyAlignment="1" applyProtection="1">
      <alignment horizontal="left" vertical="center" wrapText="1"/>
    </xf>
    <xf numFmtId="0" fontId="28" fillId="15" borderId="57" xfId="0" applyFont="1" applyFill="1" applyBorder="1" applyAlignment="1" applyProtection="1">
      <alignment horizontal="left"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164" fontId="11" fillId="0" borderId="96" xfId="0" applyNumberFormat="1" applyFont="1" applyFill="1" applyBorder="1" applyAlignment="1" applyProtection="1">
      <alignment horizontal="center" vertical="center" wrapText="1"/>
    </xf>
    <xf numFmtId="0" fontId="34" fillId="20" borderId="92" xfId="0" applyFont="1" applyFill="1" applyBorder="1" applyAlignment="1" applyProtection="1">
      <alignment horizontal="center" vertical="center" wrapText="1"/>
    </xf>
    <xf numFmtId="0" fontId="34" fillId="20" borderId="57" xfId="0" applyFont="1" applyFill="1" applyBorder="1" applyAlignment="1" applyProtection="1">
      <alignment horizontal="left" vertical="center" wrapText="1"/>
    </xf>
    <xf numFmtId="41" fontId="11" fillId="20" borderId="93" xfId="0" applyNumberFormat="1" applyFont="1" applyFill="1" applyBorder="1" applyAlignment="1" applyProtection="1">
      <alignment vertical="center"/>
    </xf>
    <xf numFmtId="168" fontId="34" fillId="20" borderId="57" xfId="0" applyNumberFormat="1" applyFont="1" applyFill="1" applyBorder="1" applyAlignment="1" applyProtection="1">
      <alignment horizontal="left" vertical="center"/>
    </xf>
    <xf numFmtId="41" fontId="11" fillId="20" borderId="93" xfId="0" applyNumberFormat="1" applyFont="1" applyFill="1" applyBorder="1" applyAlignment="1" applyProtection="1">
      <alignment horizontal="right" vertical="center" wrapText="1"/>
    </xf>
    <xf numFmtId="0" fontId="34" fillId="20" borderId="57" xfId="0" applyNumberFormat="1" applyFont="1" applyFill="1" applyBorder="1" applyAlignment="1" applyProtection="1">
      <alignment horizontal="left" vertical="center" wrapText="1"/>
    </xf>
    <xf numFmtId="0" fontId="34" fillId="20" borderId="57" xfId="0" applyNumberFormat="1" applyFont="1" applyFill="1" applyBorder="1" applyAlignment="1" applyProtection="1">
      <alignment horizontal="left" vertical="center"/>
    </xf>
    <xf numFmtId="41" fontId="11" fillId="20" borderId="91" xfId="0" applyNumberFormat="1" applyFont="1" applyFill="1" applyBorder="1" applyAlignment="1" applyProtection="1">
      <alignment horizontal="right" vertical="center"/>
    </xf>
    <xf numFmtId="41" fontId="11" fillId="20" borderId="57" xfId="0" applyNumberFormat="1" applyFont="1" applyFill="1" applyBorder="1" applyAlignment="1" applyProtection="1">
      <alignment horizontal="right" vertical="center"/>
    </xf>
    <xf numFmtId="168" fontId="34" fillId="20" borderId="57" xfId="0" applyNumberFormat="1" applyFont="1" applyFill="1" applyBorder="1" applyAlignment="1" applyProtection="1">
      <alignment horizontal="left" vertical="center" wrapText="1"/>
    </xf>
    <xf numFmtId="41" fontId="39" fillId="20" borderId="97" xfId="0" applyNumberFormat="1" applyFont="1" applyFill="1" applyBorder="1" applyAlignment="1" applyProtection="1">
      <alignment horizontal="right" vertical="center"/>
    </xf>
    <xf numFmtId="0" fontId="34" fillId="0" borderId="98" xfId="0" applyFont="1" applyFill="1" applyBorder="1" applyAlignment="1" applyProtection="1">
      <alignment horizontal="center" vertical="center" wrapText="1"/>
    </xf>
    <xf numFmtId="168" fontId="34" fillId="0" borderId="99" xfId="0" applyNumberFormat="1" applyFont="1" applyFill="1" applyBorder="1" applyAlignment="1" applyProtection="1">
      <alignment horizontal="left" vertical="center"/>
    </xf>
    <xf numFmtId="41" fontId="11" fillId="0" borderId="100" xfId="0" applyNumberFormat="1" applyFont="1" applyFill="1" applyBorder="1" applyAlignment="1" applyProtection="1">
      <alignment horizontal="right" vertical="center" wrapText="1"/>
    </xf>
    <xf numFmtId="41" fontId="4" fillId="0" borderId="91" xfId="0" applyNumberFormat="1" applyFont="1" applyFill="1" applyBorder="1" applyAlignment="1" applyProtection="1">
      <alignment horizontal="right" vertical="center"/>
    </xf>
    <xf numFmtId="41" fontId="4" fillId="0" borderId="57" xfId="0" applyNumberFormat="1" applyFont="1" applyFill="1" applyBorder="1" applyAlignment="1" applyProtection="1">
      <alignment horizontal="right" vertical="center"/>
    </xf>
    <xf numFmtId="0" fontId="17" fillId="0" borderId="63" xfId="0" applyFont="1" applyFill="1" applyBorder="1" applyAlignment="1">
      <alignment horizontal="center" vertical="center" wrapText="1"/>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41" fontId="17" fillId="0" borderId="0" xfId="0" applyNumberFormat="1"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0" xfId="0" applyFont="1" applyFill="1" applyAlignment="1">
      <alignment horizontal="center" vertical="center" wrapText="1"/>
    </xf>
    <xf numFmtId="0" fontId="11" fillId="20" borderId="61" xfId="0" applyFont="1" applyFill="1" applyBorder="1" applyAlignment="1">
      <alignment horizontal="center" vertical="center" wrapText="1"/>
    </xf>
    <xf numFmtId="0" fontId="34" fillId="20" borderId="101" xfId="0" applyFont="1" applyFill="1" applyBorder="1" applyAlignment="1">
      <alignment horizontal="center" vertical="center" wrapText="1"/>
    </xf>
    <xf numFmtId="0" fontId="34" fillId="20" borderId="102" xfId="0" applyFont="1" applyFill="1" applyBorder="1" applyAlignment="1">
      <alignment horizontal="center" vertical="center" wrapText="1"/>
    </xf>
    <xf numFmtId="0" fontId="34" fillId="20" borderId="103" xfId="0" applyFont="1" applyFill="1" applyBorder="1" applyAlignment="1">
      <alignment horizontal="center" vertical="center" wrapText="1"/>
    </xf>
    <xf numFmtId="41" fontId="34" fillId="20" borderId="102" xfId="0" applyNumberFormat="1" applyFont="1" applyFill="1" applyBorder="1" applyAlignment="1">
      <alignment horizontal="center" vertical="center" wrapText="1"/>
    </xf>
    <xf numFmtId="41" fontId="30" fillId="20" borderId="104" xfId="0" applyNumberFormat="1" applyFont="1" applyFill="1" applyBorder="1" applyAlignment="1" applyProtection="1">
      <alignment horizontal="right" vertical="center"/>
    </xf>
    <xf numFmtId="41" fontId="30" fillId="20" borderId="57" xfId="0" applyNumberFormat="1" applyFont="1" applyFill="1" applyBorder="1" applyAlignment="1" applyProtection="1">
      <alignment horizontal="right" vertical="center"/>
    </xf>
    <xf numFmtId="0" fontId="34" fillId="20" borderId="60" xfId="0" applyFont="1" applyFill="1" applyBorder="1" applyAlignment="1" applyProtection="1">
      <alignment horizontal="center" vertical="center"/>
    </xf>
    <xf numFmtId="0" fontId="34" fillId="20" borderId="57" xfId="0" applyFont="1" applyFill="1" applyBorder="1" applyAlignment="1" applyProtection="1">
      <alignment vertical="center" wrapText="1"/>
    </xf>
    <xf numFmtId="0" fontId="14" fillId="0" borderId="105" xfId="0" applyFont="1" applyFill="1" applyBorder="1" applyAlignment="1" applyProtection="1">
      <alignment horizontal="center" vertical="center"/>
    </xf>
    <xf numFmtId="0" fontId="14" fillId="0" borderId="99" xfId="0" applyFont="1" applyFill="1" applyBorder="1" applyAlignment="1" applyProtection="1">
      <alignment vertical="center" wrapText="1"/>
    </xf>
    <xf numFmtId="41" fontId="14" fillId="0" borderId="99" xfId="0" applyNumberFormat="1" applyFont="1" applyFill="1" applyBorder="1" applyAlignment="1" applyProtection="1">
      <alignment horizontal="right" vertical="center"/>
      <protection locked="0"/>
    </xf>
    <xf numFmtId="41" fontId="14" fillId="18" borderId="99" xfId="0" applyNumberFormat="1" applyFont="1" applyFill="1" applyBorder="1" applyAlignment="1" applyProtection="1">
      <alignment horizontal="right" vertical="center"/>
    </xf>
    <xf numFmtId="0" fontId="36" fillId="20" borderId="106" xfId="0" applyFont="1" applyFill="1" applyBorder="1" applyAlignment="1" applyProtection="1">
      <alignment vertical="center"/>
    </xf>
    <xf numFmtId="0" fontId="11" fillId="20" borderId="107" xfId="0" applyFont="1" applyFill="1" applyBorder="1" applyAlignment="1" applyProtection="1">
      <alignment horizontal="right" vertical="center"/>
    </xf>
    <xf numFmtId="41" fontId="11" fillId="20" borderId="107" xfId="0" applyNumberFormat="1" applyFont="1" applyFill="1" applyBorder="1" applyAlignment="1" applyProtection="1">
      <alignment horizontal="center" vertical="center"/>
    </xf>
    <xf numFmtId="41" fontId="11" fillId="20" borderId="108" xfId="0" applyNumberFormat="1"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41" fontId="34" fillId="20" borderId="109" xfId="0" applyNumberFormat="1" applyFont="1" applyFill="1" applyBorder="1" applyAlignment="1" applyProtection="1">
      <alignment horizontal="center" vertical="center"/>
    </xf>
    <xf numFmtId="49" fontId="34" fillId="20" borderId="110" xfId="0" applyNumberFormat="1" applyFont="1" applyFill="1" applyBorder="1" applyAlignment="1" applyProtection="1">
      <alignment horizontal="center" vertical="center"/>
    </xf>
    <xf numFmtId="0" fontId="34" fillId="20" borderId="106" xfId="0" applyFont="1" applyFill="1" applyBorder="1" applyAlignment="1" applyProtection="1">
      <alignment horizontal="center" vertical="center"/>
    </xf>
    <xf numFmtId="0" fontId="34" fillId="20" borderId="107" xfId="0" applyFont="1" applyFill="1" applyBorder="1" applyAlignment="1" applyProtection="1">
      <alignment horizontal="center" vertical="center"/>
    </xf>
    <xf numFmtId="0" fontId="35" fillId="20" borderId="107" xfId="0" applyFont="1" applyFill="1" applyBorder="1" applyAlignment="1" applyProtection="1">
      <alignment horizontal="right" vertical="center" wrapText="1"/>
    </xf>
    <xf numFmtId="42" fontId="34" fillId="20" borderId="111" xfId="0" applyNumberFormat="1" applyFont="1" applyFill="1" applyBorder="1" applyAlignment="1" applyProtection="1">
      <alignment horizontal="right" vertical="center"/>
    </xf>
    <xf numFmtId="49" fontId="11" fillId="20" borderId="112" xfId="0" applyNumberFormat="1" applyFont="1" applyFill="1" applyBorder="1" applyAlignment="1" applyProtection="1">
      <alignment horizontal="center" vertical="center"/>
    </xf>
    <xf numFmtId="49" fontId="11" fillId="0" borderId="113" xfId="0" applyNumberFormat="1" applyFont="1" applyFill="1" applyBorder="1" applyAlignment="1" applyProtection="1">
      <alignment horizontal="center" vertical="center"/>
    </xf>
    <xf numFmtId="49" fontId="11" fillId="0" borderId="112" xfId="0" applyNumberFormat="1"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49" fontId="14" fillId="0" borderId="114" xfId="0" applyNumberFormat="1" applyFont="1" applyFill="1" applyBorder="1" applyAlignment="1" applyProtection="1">
      <alignment horizontal="center" vertical="center"/>
    </xf>
    <xf numFmtId="0" fontId="14" fillId="0" borderId="115" xfId="0" applyFont="1" applyFill="1" applyBorder="1" applyAlignment="1" applyProtection="1">
      <alignment vertical="center" wrapText="1"/>
    </xf>
    <xf numFmtId="0" fontId="34" fillId="20" borderId="27" xfId="0" applyFont="1" applyFill="1" applyBorder="1" applyAlignment="1">
      <alignment horizontal="center" vertical="center" wrapText="1"/>
    </xf>
    <xf numFmtId="0" fontId="34" fillId="20" borderId="27" xfId="0" applyFont="1" applyFill="1" applyBorder="1" applyAlignment="1">
      <alignment horizontal="center" vertical="center"/>
    </xf>
    <xf numFmtId="0" fontId="34" fillId="0" borderId="2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7" xfId="0" applyFont="1" applyFill="1" applyBorder="1" applyAlignment="1">
      <alignment horizontal="center" vertical="center"/>
    </xf>
    <xf numFmtId="0" fontId="12" fillId="0" borderId="0" xfId="0" applyFont="1" applyFill="1" applyAlignment="1">
      <alignment horizontal="center" vertical="center"/>
    </xf>
    <xf numFmtId="0" fontId="11" fillId="20" borderId="25" xfId="0" applyFont="1" applyFill="1" applyBorder="1" applyAlignment="1" applyProtection="1"/>
    <xf numFmtId="41" fontId="30" fillId="20" borderId="12" xfId="0" applyNumberFormat="1" applyFont="1" applyFill="1" applyBorder="1" applyAlignment="1" applyProtection="1">
      <alignment horizontal="right"/>
    </xf>
    <xf numFmtId="0" fontId="11" fillId="20" borderId="8" xfId="0" applyFont="1" applyFill="1" applyBorder="1" applyAlignment="1" applyProtection="1"/>
    <xf numFmtId="41" fontId="11" fillId="20" borderId="12" xfId="0" applyNumberFormat="1" applyFont="1" applyFill="1" applyBorder="1" applyAlignment="1" applyProtection="1">
      <alignment horizontal="right"/>
    </xf>
    <xf numFmtId="41" fontId="40" fillId="20" borderId="12" xfId="0" applyNumberFormat="1" applyFont="1" applyFill="1" applyBorder="1" applyAlignment="1" applyProtection="1">
      <alignment horizontal="right" vertical="center"/>
    </xf>
    <xf numFmtId="0" fontId="0" fillId="0" borderId="116" xfId="0" applyBorder="1" applyAlignment="1">
      <alignment horizontal="center" vertical="center"/>
    </xf>
    <xf numFmtId="0" fontId="0" fillId="0" borderId="117" xfId="0" applyFill="1" applyBorder="1" applyAlignment="1">
      <alignment vertical="center" wrapText="1"/>
    </xf>
    <xf numFmtId="49" fontId="11" fillId="20" borderId="118" xfId="0" applyNumberFormat="1" applyFont="1" applyFill="1" applyBorder="1" applyAlignment="1" applyProtection="1">
      <alignment horizontal="center" vertical="center" wrapText="1"/>
    </xf>
    <xf numFmtId="49" fontId="11" fillId="0" borderId="119" xfId="0" applyNumberFormat="1" applyFont="1" applyFill="1" applyBorder="1" applyAlignment="1" applyProtection="1">
      <alignment horizontal="center" vertical="center"/>
    </xf>
    <xf numFmtId="49" fontId="11" fillId="0" borderId="118" xfId="0" applyNumberFormat="1" applyFont="1" applyFill="1" applyBorder="1" applyAlignment="1" applyProtection="1">
      <alignment horizontal="center" vertical="center" wrapText="1"/>
    </xf>
    <xf numFmtId="49" fontId="11" fillId="20" borderId="92" xfId="0" applyNumberFormat="1" applyFont="1" applyFill="1" applyBorder="1" applyAlignment="1" applyProtection="1">
      <alignment horizontal="center" vertical="center"/>
    </xf>
    <xf numFmtId="42" fontId="11" fillId="20" borderId="93" xfId="0" applyNumberFormat="1" applyFont="1" applyFill="1" applyBorder="1" applyAlignment="1" applyProtection="1">
      <alignment horizontal="right" vertical="center"/>
    </xf>
    <xf numFmtId="49" fontId="18" fillId="15" borderId="92" xfId="0" applyNumberFormat="1" applyFont="1" applyFill="1" applyBorder="1" applyAlignment="1" applyProtection="1">
      <alignment horizontal="center" vertical="center"/>
    </xf>
    <xf numFmtId="42" fontId="18" fillId="15" borderId="93" xfId="0" applyNumberFormat="1" applyFont="1" applyFill="1" applyBorder="1" applyAlignment="1" applyProtection="1">
      <alignment horizontal="right" vertical="center"/>
    </xf>
    <xf numFmtId="49" fontId="14" fillId="0" borderId="92" xfId="0" applyNumberFormat="1" applyFont="1" applyFill="1" applyBorder="1" applyAlignment="1" applyProtection="1">
      <alignment horizontal="center" vertical="center"/>
    </xf>
    <xf numFmtId="42" fontId="14" fillId="0" borderId="93" xfId="0" applyNumberFormat="1" applyFont="1" applyFill="1" applyBorder="1" applyAlignment="1" applyProtection="1">
      <alignment horizontal="right" vertical="center"/>
      <protection locked="0"/>
    </xf>
    <xf numFmtId="42" fontId="14" fillId="0" borderId="93" xfId="0" applyNumberFormat="1" applyFont="1" applyBorder="1" applyAlignment="1" applyProtection="1">
      <alignment horizontal="right" vertical="center"/>
      <protection locked="0"/>
    </xf>
    <xf numFmtId="49" fontId="18" fillId="0" borderId="92" xfId="0" applyNumberFormat="1" applyFont="1" applyFill="1" applyBorder="1" applyAlignment="1" applyProtection="1">
      <alignment horizontal="center" vertical="center"/>
    </xf>
    <xf numFmtId="49" fontId="14" fillId="0" borderId="120" xfId="0" applyNumberFormat="1" applyFont="1" applyFill="1" applyBorder="1" applyAlignment="1" applyProtection="1">
      <alignment horizontal="center" vertical="center"/>
    </xf>
    <xf numFmtId="42" fontId="14" fillId="0" borderId="100" xfId="0" applyNumberFormat="1" applyFont="1" applyFill="1" applyBorder="1" applyAlignment="1" applyProtection="1">
      <alignment horizontal="right" vertical="center"/>
      <protection locked="0"/>
    </xf>
    <xf numFmtId="42" fontId="34" fillId="20" borderId="97" xfId="0" applyNumberFormat="1" applyFont="1" applyFill="1" applyBorder="1" applyAlignment="1" applyProtection="1">
      <alignment horizontal="right" vertical="center"/>
    </xf>
    <xf numFmtId="0" fontId="41" fillId="15" borderId="8" xfId="0" applyFont="1" applyFill="1" applyBorder="1" applyAlignment="1">
      <alignment horizontal="center" vertical="center"/>
    </xf>
    <xf numFmtId="0" fontId="41" fillId="15" borderId="0" xfId="0" applyFont="1" applyFill="1" applyBorder="1" applyAlignment="1">
      <alignment horizontal="center" vertical="center"/>
    </xf>
    <xf numFmtId="0" fontId="41" fillId="15" borderId="0" xfId="0" applyFont="1" applyFill="1" applyBorder="1" applyAlignment="1">
      <alignment horizontal="center" vertical="center" wrapText="1"/>
    </xf>
    <xf numFmtId="0" fontId="41" fillId="15" borderId="9" xfId="0" applyFont="1" applyFill="1" applyBorder="1" applyAlignment="1">
      <alignment horizontal="center" vertical="center"/>
    </xf>
    <xf numFmtId="170" fontId="14" fillId="0" borderId="8" xfId="0" applyNumberFormat="1" applyFont="1" applyFill="1" applyBorder="1" applyAlignment="1">
      <alignment horizontal="right" vertical="center"/>
    </xf>
    <xf numFmtId="0" fontId="1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14" fillId="0" borderId="0" xfId="0" applyNumberFormat="1" applyFont="1" applyFill="1" applyBorder="1" applyAlignment="1">
      <alignment horizontal="left" vertical="center" wrapText="1"/>
    </xf>
    <xf numFmtId="9" fontId="14" fillId="0" borderId="0" xfId="0" applyNumberFormat="1" applyFont="1" applyFill="1" applyBorder="1" applyAlignment="1">
      <alignment vertical="center" wrapText="1"/>
    </xf>
    <xf numFmtId="170" fontId="14" fillId="0" borderId="10" xfId="0" applyNumberFormat="1" applyFont="1" applyFill="1" applyBorder="1" applyAlignment="1">
      <alignment horizontal="right" vertical="center"/>
    </xf>
    <xf numFmtId="170" fontId="14" fillId="0" borderId="26" xfId="0" applyNumberFormat="1" applyFont="1" applyFill="1" applyBorder="1" applyAlignment="1">
      <alignment horizontal="right" vertical="center"/>
    </xf>
    <xf numFmtId="0" fontId="14" fillId="0" borderId="26" xfId="0" applyFont="1" applyFill="1" applyBorder="1" applyAlignment="1">
      <alignment horizontal="center" vertical="center"/>
    </xf>
    <xf numFmtId="0" fontId="14" fillId="0" borderId="26" xfId="0" applyFont="1" applyFill="1" applyBorder="1" applyAlignment="1">
      <alignment vertical="center" wrapText="1"/>
    </xf>
    <xf numFmtId="0" fontId="0" fillId="0" borderId="11" xfId="0" applyFill="1" applyBorder="1" applyAlignment="1">
      <alignment horizontal="justify" vertical="center" wrapText="1"/>
    </xf>
    <xf numFmtId="0" fontId="17" fillId="20" borderId="0" xfId="0" applyFont="1" applyFill="1"/>
    <xf numFmtId="0" fontId="34" fillId="20" borderId="0" xfId="0" applyFont="1" applyFill="1" applyAlignment="1">
      <alignment horizontal="center" vertical="center"/>
    </xf>
    <xf numFmtId="0" fontId="34" fillId="20" borderId="0" xfId="0" applyFont="1" applyFill="1"/>
    <xf numFmtId="0" fontId="17" fillId="0" borderId="0" xfId="0" applyFont="1" applyFill="1" applyAlignment="1">
      <alignment horizontal="justify" vertical="center" wrapText="1"/>
    </xf>
    <xf numFmtId="164" fontId="40" fillId="20" borderId="8" xfId="0" applyNumberFormat="1" applyFont="1" applyFill="1" applyBorder="1" applyAlignment="1">
      <alignment horizontal="center" vertical="center"/>
    </xf>
    <xf numFmtId="0" fontId="40" fillId="20" borderId="9" xfId="0" applyFont="1" applyFill="1" applyBorder="1" applyAlignment="1">
      <alignment horizontal="center" vertical="center" wrapText="1"/>
    </xf>
    <xf numFmtId="164" fontId="13" fillId="0" borderId="8" xfId="0" applyNumberFormat="1" applyFont="1" applyFill="1" applyBorder="1" applyAlignment="1">
      <alignment horizontal="center" vertical="center"/>
    </xf>
    <xf numFmtId="0" fontId="13" fillId="0" borderId="9" xfId="0" applyFont="1" applyFill="1" applyBorder="1" applyAlignment="1">
      <alignment vertical="center" wrapText="1"/>
    </xf>
    <xf numFmtId="164" fontId="34" fillId="20" borderId="8" xfId="0" applyNumberFormat="1" applyFont="1" applyFill="1" applyBorder="1" applyAlignment="1">
      <alignment horizontal="center" vertical="center"/>
    </xf>
    <xf numFmtId="0" fontId="34" fillId="20" borderId="9" xfId="0" applyFont="1" applyFill="1" applyBorder="1" applyAlignment="1">
      <alignment vertical="center" wrapText="1"/>
    </xf>
    <xf numFmtId="164" fontId="0" fillId="0" borderId="8" xfId="0" applyNumberFormat="1" applyFont="1" applyFill="1" applyBorder="1" applyAlignment="1">
      <alignment horizontal="center" vertical="center"/>
    </xf>
    <xf numFmtId="0" fontId="0" fillId="0" borderId="9" xfId="0" applyFont="1" applyFill="1" applyBorder="1" applyAlignment="1">
      <alignment vertical="center" wrapText="1"/>
    </xf>
    <xf numFmtId="9" fontId="34" fillId="20" borderId="9" xfId="0" applyNumberFormat="1" applyFont="1" applyFill="1" applyBorder="1" applyAlignment="1">
      <alignment horizontal="left" vertical="center" wrapText="1"/>
    </xf>
    <xf numFmtId="9" fontId="0" fillId="0" borderId="9" xfId="0" applyNumberFormat="1" applyFont="1" applyFill="1" applyBorder="1" applyAlignment="1">
      <alignment vertical="center" wrapText="1"/>
    </xf>
    <xf numFmtId="164" fontId="0" fillId="0" borderId="10" xfId="0" applyNumberFormat="1" applyFont="1" applyFill="1" applyBorder="1" applyAlignment="1">
      <alignment horizontal="center" vertical="center"/>
    </xf>
    <xf numFmtId="0" fontId="0" fillId="0" borderId="11" xfId="0" applyFont="1" applyFill="1" applyBorder="1" applyAlignment="1">
      <alignment vertical="center" wrapText="1"/>
    </xf>
    <xf numFmtId="0" fontId="40" fillId="20" borderId="28" xfId="0" applyFont="1" applyFill="1" applyBorder="1" applyAlignment="1">
      <alignment horizontal="center" vertical="center" wrapText="1"/>
    </xf>
    <xf numFmtId="0" fontId="40" fillId="20" borderId="29" xfId="0" applyFont="1" applyFill="1" applyBorder="1" applyAlignment="1">
      <alignment horizontal="center" vertical="center"/>
    </xf>
    <xf numFmtId="0" fontId="34" fillId="20" borderId="12" xfId="0" applyFont="1" applyFill="1" applyBorder="1" applyAlignment="1">
      <alignment horizontal="center" vertical="center" wrapText="1"/>
    </xf>
    <xf numFmtId="0" fontId="34" fillId="20" borderId="12" xfId="0" applyFont="1" applyFill="1" applyBorder="1" applyAlignment="1">
      <alignment horizontal="center" vertical="center"/>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2" xfId="0" applyFont="1" applyFill="1" applyBorder="1" applyAlignment="1">
      <alignment horizontal="center" vertical="center"/>
    </xf>
    <xf numFmtId="0" fontId="10" fillId="0" borderId="0" xfId="0" applyFont="1" applyFill="1"/>
    <xf numFmtId="0" fontId="10" fillId="20" borderId="12" xfId="0" applyFont="1" applyFill="1" applyBorder="1"/>
    <xf numFmtId="0" fontId="11" fillId="20" borderId="12" xfId="0" applyFont="1" applyFill="1" applyBorder="1"/>
    <xf numFmtId="44" fontId="10" fillId="20" borderId="12" xfId="0" applyNumberFormat="1" applyFont="1" applyFill="1" applyBorder="1"/>
    <xf numFmtId="0" fontId="12" fillId="18" borderId="12" xfId="0" applyFont="1" applyFill="1" applyBorder="1" applyAlignment="1">
      <alignment horizontal="left" indent="2"/>
    </xf>
    <xf numFmtId="0" fontId="12" fillId="18" borderId="12" xfId="0" applyFont="1" applyFill="1" applyBorder="1"/>
    <xf numFmtId="44" fontId="12" fillId="18" borderId="12" xfId="0" applyNumberFormat="1" applyFont="1" applyFill="1" applyBorder="1"/>
    <xf numFmtId="0" fontId="0" fillId="0" borderId="12" xfId="0" applyFont="1" applyBorder="1"/>
    <xf numFmtId="0" fontId="0" fillId="14" borderId="12" xfId="0" applyFont="1" applyFill="1" applyBorder="1" applyAlignment="1">
      <alignment horizontal="left" indent="2"/>
    </xf>
    <xf numFmtId="44" fontId="9" fillId="14" borderId="12" xfId="24" applyFont="1" applyFill="1" applyBorder="1"/>
    <xf numFmtId="44" fontId="12" fillId="18" borderId="12" xfId="24" applyFont="1" applyFill="1" applyBorder="1"/>
    <xf numFmtId="0" fontId="0" fillId="14" borderId="12" xfId="0" applyFont="1" applyFill="1" applyBorder="1" applyAlignment="1">
      <alignment horizontal="left" wrapText="1" indent="2"/>
    </xf>
    <xf numFmtId="0" fontId="12" fillId="18" borderId="12" xfId="0" applyFont="1" applyFill="1" applyBorder="1" applyAlignment="1">
      <alignment wrapText="1"/>
    </xf>
    <xf numFmtId="44" fontId="9" fillId="18" borderId="12" xfId="24" applyFont="1" applyFill="1" applyBorder="1"/>
    <xf numFmtId="0" fontId="12" fillId="18" borderId="12" xfId="0" applyFont="1" applyFill="1" applyBorder="1" applyAlignment="1">
      <alignment horizontal="left" wrapText="1"/>
    </xf>
    <xf numFmtId="0" fontId="0" fillId="14" borderId="12" xfId="0" applyFont="1" applyFill="1" applyBorder="1" applyAlignment="1">
      <alignment horizontal="right" indent="2"/>
    </xf>
    <xf numFmtId="44" fontId="10" fillId="20" borderId="12" xfId="24" applyFont="1" applyFill="1" applyBorder="1"/>
    <xf numFmtId="0" fontId="0" fillId="14" borderId="12" xfId="0" applyFont="1" applyFill="1" applyBorder="1"/>
    <xf numFmtId="44" fontId="11" fillId="20" borderId="12" xfId="24" applyFont="1" applyFill="1" applyBorder="1"/>
    <xf numFmtId="0" fontId="0" fillId="0" borderId="0" xfId="0" applyFont="1"/>
    <xf numFmtId="0" fontId="34" fillId="0" borderId="30" xfId="0" applyFont="1" applyFill="1" applyBorder="1" applyAlignment="1">
      <alignment horizontal="center" vertical="center" wrapText="1"/>
    </xf>
    <xf numFmtId="43" fontId="9" fillId="14" borderId="12" xfId="23" applyFont="1" applyFill="1" applyBorder="1"/>
    <xf numFmtId="43" fontId="10" fillId="20" borderId="12" xfId="23" applyFont="1" applyFill="1" applyBorder="1"/>
    <xf numFmtId="0" fontId="11" fillId="20" borderId="12" xfId="0" applyFont="1" applyFill="1" applyBorder="1" applyAlignment="1">
      <alignment horizontal="left" indent="2"/>
    </xf>
    <xf numFmtId="43" fontId="11" fillId="20" borderId="12" xfId="23" applyFont="1" applyFill="1" applyBorder="1"/>
    <xf numFmtId="0" fontId="12" fillId="15" borderId="12" xfId="0" applyFont="1" applyFill="1" applyBorder="1" applyAlignment="1">
      <alignment horizontal="center"/>
    </xf>
    <xf numFmtId="0" fontId="12" fillId="15" borderId="12" xfId="0" applyFont="1" applyFill="1" applyBorder="1" applyAlignment="1">
      <alignment horizontal="left" indent="1"/>
    </xf>
    <xf numFmtId="43" fontId="9" fillId="15" borderId="12" xfId="23" applyFont="1" applyFill="1" applyBorder="1"/>
    <xf numFmtId="0" fontId="12" fillId="15" borderId="12" xfId="0" applyFont="1" applyFill="1" applyBorder="1" applyAlignment="1">
      <alignment horizontal="left" wrapText="1" indent="1"/>
    </xf>
    <xf numFmtId="0" fontId="0" fillId="14" borderId="12" xfId="0" applyFont="1" applyFill="1" applyBorder="1" applyAlignment="1">
      <alignment horizontal="left" vertical="center" indent="2"/>
    </xf>
    <xf numFmtId="0" fontId="10" fillId="20" borderId="12" xfId="0" applyFont="1" applyFill="1" applyBorder="1" applyAlignment="1">
      <alignment horizontal="left" indent="2"/>
    </xf>
    <xf numFmtId="0" fontId="0" fillId="15" borderId="12" xfId="0" applyFont="1" applyFill="1" applyBorder="1"/>
    <xf numFmtId="0" fontId="0" fillId="15" borderId="12" xfId="0" applyFont="1" applyFill="1" applyBorder="1" applyAlignment="1">
      <alignment wrapText="1"/>
    </xf>
    <xf numFmtId="0" fontId="0" fillId="0" borderId="12" xfId="0" applyFont="1" applyFill="1" applyBorder="1"/>
    <xf numFmtId="43" fontId="9" fillId="0" borderId="12" xfId="23" applyFont="1" applyFill="1" applyBorder="1"/>
    <xf numFmtId="0" fontId="11" fillId="20" borderId="12" xfId="0" applyFont="1" applyFill="1" applyBorder="1" applyAlignment="1">
      <alignment wrapText="1"/>
    </xf>
    <xf numFmtId="0" fontId="0" fillId="14" borderId="12" xfId="0" applyFill="1" applyBorder="1" applyAlignment="1">
      <alignment horizontal="left" indent="2"/>
    </xf>
    <xf numFmtId="0" fontId="24" fillId="0" borderId="2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1" fillId="20" borderId="12" xfId="0" applyFont="1" applyFill="1" applyBorder="1" applyAlignment="1">
      <alignment horizontal="center"/>
    </xf>
    <xf numFmtId="0" fontId="11" fillId="20" borderId="12" xfId="0" applyFont="1" applyFill="1" applyBorder="1" applyAlignment="1">
      <alignment horizontal="center" vertical="center" wrapText="1"/>
    </xf>
    <xf numFmtId="0" fontId="11" fillId="20" borderId="25"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20" borderId="7" xfId="0" applyFont="1" applyFill="1" applyBorder="1" applyAlignment="1">
      <alignment horizontal="center" vertical="center" wrapText="1"/>
    </xf>
    <xf numFmtId="0" fontId="11" fillId="20" borderId="10" xfId="0" applyFont="1" applyFill="1" applyBorder="1" applyAlignment="1">
      <alignment horizontal="center" vertical="center" wrapText="1"/>
    </xf>
    <xf numFmtId="0" fontId="11" fillId="20" borderId="26" xfId="0" applyFont="1" applyFill="1" applyBorder="1" applyAlignment="1">
      <alignment horizontal="center" vertical="center" wrapText="1"/>
    </xf>
    <xf numFmtId="0" fontId="11" fillId="20" borderId="11" xfId="0" applyFont="1" applyFill="1" applyBorder="1" applyAlignment="1">
      <alignment horizontal="center" vertical="center" wrapText="1"/>
    </xf>
    <xf numFmtId="0" fontId="0" fillId="0" borderId="0" xfId="0" applyFont="1" applyAlignment="1">
      <alignment horizontal="justify" wrapText="1"/>
    </xf>
    <xf numFmtId="0" fontId="0" fillId="0" borderId="0" xfId="0" applyAlignment="1">
      <alignment horizontal="left" wrapText="1"/>
    </xf>
    <xf numFmtId="0" fontId="0" fillId="0" borderId="2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5"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25" xfId="0" applyBorder="1" applyAlignment="1">
      <alignment horizontal="justify" vertical="center" wrapText="1"/>
    </xf>
    <xf numFmtId="0" fontId="0" fillId="0" borderId="25" xfId="0" applyBorder="1" applyAlignment="1">
      <alignment horizontal="center" vertical="center" wrapText="1"/>
    </xf>
    <xf numFmtId="0" fontId="0" fillId="0" borderId="0" xfId="0" applyAlignment="1">
      <alignment horizontal="justify" vertical="top" wrapText="1"/>
    </xf>
    <xf numFmtId="0" fontId="21" fillId="0" borderId="25"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8"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9" xfId="0" applyFont="1" applyFill="1" applyBorder="1" applyAlignment="1">
      <alignment horizontal="center" vertical="top" wrapText="1"/>
    </xf>
    <xf numFmtId="0" fontId="23" fillId="0" borderId="2" xfId="0" applyFont="1" applyFill="1" applyBorder="1" applyAlignment="1">
      <alignment horizontal="left" vertical="center"/>
    </xf>
    <xf numFmtId="0" fontId="23" fillId="0" borderId="1" xfId="0" applyFont="1" applyFill="1" applyBorder="1" applyAlignment="1">
      <alignment horizontal="left" vertical="center"/>
    </xf>
    <xf numFmtId="0" fontId="23" fillId="0" borderId="3" xfId="0" applyFont="1" applyFill="1" applyBorder="1" applyAlignment="1">
      <alignment horizontal="left" vertical="center"/>
    </xf>
    <xf numFmtId="9" fontId="0" fillId="0" borderId="2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justify" vertical="center" wrapText="1"/>
    </xf>
    <xf numFmtId="0" fontId="12" fillId="0" borderId="0" xfId="0" applyFont="1" applyAlignment="1">
      <alignment horizontal="left" vertical="top" wrapText="1"/>
    </xf>
    <xf numFmtId="0" fontId="24" fillId="0" borderId="2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9" xfId="0" applyFont="1" applyFill="1" applyBorder="1" applyAlignment="1">
      <alignment horizontal="center" vertical="center"/>
    </xf>
    <xf numFmtId="0" fontId="23" fillId="15" borderId="10" xfId="0" applyFont="1" applyFill="1" applyBorder="1" applyAlignment="1">
      <alignment horizontal="center" vertical="center" wrapText="1"/>
    </xf>
    <xf numFmtId="0" fontId="23" fillId="15" borderId="26" xfId="0" applyFont="1" applyFill="1" applyBorder="1" applyAlignment="1">
      <alignment horizontal="center" vertical="center" wrapText="1"/>
    </xf>
    <xf numFmtId="0" fontId="23" fillId="15" borderId="11" xfId="0" applyFont="1" applyFill="1" applyBorder="1" applyAlignment="1">
      <alignment horizontal="center" vertical="center" wrapText="1"/>
    </xf>
    <xf numFmtId="0" fontId="23" fillId="15" borderId="10" xfId="0" applyFont="1" applyFill="1" applyBorder="1" applyAlignment="1">
      <alignment horizontal="center" vertical="top" wrapText="1"/>
    </xf>
    <xf numFmtId="0" fontId="23" fillId="15" borderId="26" xfId="0" applyFont="1" applyFill="1" applyBorder="1" applyAlignment="1">
      <alignment horizontal="center" vertical="top" wrapText="1"/>
    </xf>
    <xf numFmtId="0" fontId="23" fillId="15" borderId="11" xfId="0" applyFont="1" applyFill="1" applyBorder="1" applyAlignment="1">
      <alignment horizontal="center" vertical="top" wrapText="1"/>
    </xf>
    <xf numFmtId="0" fontId="20" fillId="15" borderId="1" xfId="0" applyFont="1" applyFill="1" applyBorder="1" applyAlignment="1">
      <alignment horizontal="left" vertical="top" wrapText="1"/>
    </xf>
    <xf numFmtId="0" fontId="20" fillId="15" borderId="3" xfId="0" applyFont="1" applyFill="1" applyBorder="1" applyAlignment="1">
      <alignment horizontal="left" vertical="top" wrapText="1"/>
    </xf>
    <xf numFmtId="0" fontId="0" fillId="0" borderId="8"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3" fillId="0" borderId="25"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46" fillId="15" borderId="6" xfId="0" applyFont="1" applyFill="1" applyBorder="1" applyAlignment="1">
      <alignment horizontal="left" vertical="top" wrapText="1"/>
    </xf>
    <xf numFmtId="0" fontId="0" fillId="15" borderId="6" xfId="0" applyFont="1" applyFill="1" applyBorder="1" applyAlignment="1">
      <alignment horizontal="left" vertical="top" wrapText="1"/>
    </xf>
    <xf numFmtId="0" fontId="0" fillId="15" borderId="7" xfId="0" applyFont="1" applyFill="1" applyBorder="1" applyAlignment="1">
      <alignment horizontal="left" vertical="top" wrapText="1"/>
    </xf>
    <xf numFmtId="0" fontId="0" fillId="15" borderId="26" xfId="0" applyFont="1" applyFill="1" applyBorder="1" applyAlignment="1">
      <alignment horizontal="left" vertical="top" wrapText="1"/>
    </xf>
    <xf numFmtId="0" fontId="0" fillId="15" borderId="11" xfId="0" applyFont="1" applyFill="1" applyBorder="1" applyAlignment="1">
      <alignment horizontal="left" vertical="top" wrapText="1"/>
    </xf>
    <xf numFmtId="0" fontId="20" fillId="15" borderId="26" xfId="0" applyFont="1" applyFill="1" applyBorder="1" applyAlignment="1">
      <alignment horizontal="left" vertical="top" wrapText="1"/>
    </xf>
    <xf numFmtId="0" fontId="20" fillId="15" borderId="11" xfId="0" applyFont="1" applyFill="1" applyBorder="1" applyAlignment="1">
      <alignment horizontal="left" vertical="top" wrapText="1"/>
    </xf>
    <xf numFmtId="0" fontId="0" fillId="0" borderId="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20" fillId="15" borderId="6" xfId="0" applyFont="1" applyFill="1" applyBorder="1" applyAlignment="1">
      <alignment horizontal="left" vertical="center" wrapText="1"/>
    </xf>
    <xf numFmtId="0" fontId="20" fillId="15" borderId="7" xfId="0" applyFont="1" applyFill="1" applyBorder="1" applyAlignment="1">
      <alignment horizontal="left" vertical="center" wrapText="1"/>
    </xf>
    <xf numFmtId="0" fontId="21" fillId="15" borderId="8" xfId="0" applyFont="1" applyFill="1" applyBorder="1" applyAlignment="1">
      <alignment horizontal="left" vertical="center" wrapText="1"/>
    </xf>
    <xf numFmtId="0" fontId="21" fillId="15" borderId="0" xfId="0" applyFont="1" applyFill="1" applyBorder="1" applyAlignment="1">
      <alignment horizontal="left" vertical="center" wrapText="1"/>
    </xf>
    <xf numFmtId="0" fontId="21" fillId="15" borderId="9" xfId="0" applyFont="1" applyFill="1" applyBorder="1" applyAlignment="1">
      <alignment horizontal="left" vertical="center" wrapText="1"/>
    </xf>
    <xf numFmtId="0" fontId="21" fillId="15" borderId="10" xfId="0" applyFont="1" applyFill="1" applyBorder="1" applyAlignment="1">
      <alignment horizontal="left" vertical="center" wrapText="1"/>
    </xf>
    <xf numFmtId="0" fontId="21" fillId="15" borderId="26" xfId="0" applyFont="1" applyFill="1" applyBorder="1" applyAlignment="1">
      <alignment horizontal="left" vertical="center" wrapText="1"/>
    </xf>
    <xf numFmtId="0" fontId="21" fillId="15" borderId="11" xfId="0" applyFont="1" applyFill="1" applyBorder="1" applyAlignment="1">
      <alignment horizontal="left" vertical="center" wrapText="1"/>
    </xf>
    <xf numFmtId="0" fontId="42" fillId="15" borderId="0" xfId="0" applyFont="1" applyFill="1" applyBorder="1" applyAlignment="1">
      <alignment horizontal="center" vertical="top" wrapText="1"/>
    </xf>
    <xf numFmtId="0" fontId="42" fillId="15" borderId="9" xfId="0" applyFont="1" applyFill="1" applyBorder="1" applyAlignment="1">
      <alignment horizontal="center" vertical="top" wrapText="1"/>
    </xf>
    <xf numFmtId="0" fontId="42" fillId="15" borderId="26" xfId="0" applyFont="1" applyFill="1" applyBorder="1" applyAlignment="1">
      <alignment horizontal="center" vertical="top" wrapText="1"/>
    </xf>
    <xf numFmtId="0" fontId="42" fillId="15" borderId="11" xfId="0" applyFont="1" applyFill="1" applyBorder="1" applyAlignment="1">
      <alignment horizontal="center" vertical="top" wrapText="1"/>
    </xf>
    <xf numFmtId="0" fontId="20" fillId="15" borderId="8" xfId="0" applyFont="1" applyFill="1" applyBorder="1" applyAlignment="1">
      <alignment horizontal="center" vertical="top" wrapText="1"/>
    </xf>
    <xf numFmtId="0" fontId="20" fillId="15" borderId="0" xfId="0" applyFont="1" applyFill="1" applyBorder="1" applyAlignment="1">
      <alignment horizontal="center" vertical="top" wrapText="1"/>
    </xf>
    <xf numFmtId="0" fontId="20" fillId="15" borderId="9" xfId="0" applyFont="1" applyFill="1" applyBorder="1" applyAlignment="1">
      <alignment horizontal="center" vertical="top" wrapText="1"/>
    </xf>
    <xf numFmtId="0" fontId="20" fillId="15" borderId="10" xfId="0" applyFont="1" applyFill="1" applyBorder="1" applyAlignment="1">
      <alignment horizontal="center" vertical="top" wrapText="1"/>
    </xf>
    <xf numFmtId="0" fontId="20" fillId="15" borderId="26" xfId="0" applyFont="1" applyFill="1" applyBorder="1" applyAlignment="1">
      <alignment horizontal="center" vertical="top" wrapText="1"/>
    </xf>
    <xf numFmtId="0" fontId="20" fillId="15" borderId="11" xfId="0" applyFont="1" applyFill="1" applyBorder="1" applyAlignment="1">
      <alignment horizontal="center" vertical="top" wrapText="1"/>
    </xf>
    <xf numFmtId="0" fontId="38" fillId="0" borderId="2" xfId="0" applyFont="1" applyBorder="1" applyAlignment="1" applyProtection="1">
      <alignment horizontal="left" wrapText="1"/>
      <protection locked="0"/>
    </xf>
    <xf numFmtId="0" fontId="38" fillId="0" borderId="1" xfId="0" applyFont="1" applyBorder="1" applyAlignment="1" applyProtection="1">
      <alignment horizontal="left" wrapText="1"/>
      <protection locked="0"/>
    </xf>
    <xf numFmtId="0" fontId="38" fillId="0" borderId="3" xfId="0" applyFont="1" applyBorder="1" applyAlignment="1" applyProtection="1">
      <alignment horizontal="left" wrapText="1"/>
      <protection locked="0"/>
    </xf>
    <xf numFmtId="44" fontId="18" fillId="0" borderId="26" xfId="24" applyFont="1" applyBorder="1" applyAlignment="1" applyProtection="1">
      <alignment horizontal="center" vertical="center"/>
      <protection locked="0"/>
    </xf>
    <xf numFmtId="44" fontId="18" fillId="0" borderId="11" xfId="24" applyFont="1" applyBorder="1" applyAlignment="1" applyProtection="1">
      <alignment horizontal="center" vertical="center"/>
      <protection locked="0"/>
    </xf>
    <xf numFmtId="0" fontId="21" fillId="15" borderId="2" xfId="0" applyFont="1" applyFill="1" applyBorder="1" applyAlignment="1" applyProtection="1">
      <alignment horizontal="center"/>
      <protection locked="0"/>
    </xf>
    <xf numFmtId="0" fontId="21" fillId="15" borderId="1" xfId="0" applyFont="1" applyFill="1" applyBorder="1" applyAlignment="1" applyProtection="1">
      <alignment horizontal="center"/>
      <protection locked="0"/>
    </xf>
    <xf numFmtId="0" fontId="21" fillId="15" borderId="3" xfId="0" applyFont="1" applyFill="1" applyBorder="1" applyAlignment="1" applyProtection="1">
      <alignment horizontal="center"/>
      <protection locked="0"/>
    </xf>
    <xf numFmtId="167" fontId="21" fillId="15" borderId="25" xfId="24" applyNumberFormat="1" applyFont="1" applyFill="1" applyBorder="1" applyAlignment="1" applyProtection="1">
      <alignment horizontal="center" vertical="center"/>
      <protection locked="0"/>
    </xf>
    <xf numFmtId="167" fontId="21" fillId="15" borderId="6" xfId="24" applyNumberFormat="1" applyFont="1" applyFill="1" applyBorder="1" applyAlignment="1" applyProtection="1">
      <alignment horizontal="center" vertical="center"/>
      <protection locked="0"/>
    </xf>
    <xf numFmtId="167" fontId="21" fillId="15" borderId="7" xfId="24" applyNumberFormat="1" applyFont="1" applyFill="1" applyBorder="1" applyAlignment="1" applyProtection="1">
      <alignment horizontal="center" vertical="center"/>
      <protection locked="0"/>
    </xf>
    <xf numFmtId="0" fontId="38" fillId="0" borderId="12" xfId="0" applyFont="1" applyBorder="1" applyAlignment="1" applyProtection="1">
      <alignment horizontal="left" wrapText="1"/>
      <protection locked="0"/>
    </xf>
    <xf numFmtId="167" fontId="21" fillId="0" borderId="8" xfId="24" applyNumberFormat="1" applyFont="1" applyBorder="1" applyAlignment="1" applyProtection="1">
      <alignment wrapText="1"/>
      <protection locked="0"/>
    </xf>
    <xf numFmtId="167" fontId="21" fillId="0" borderId="0" xfId="24" applyNumberFormat="1" applyFont="1" applyBorder="1" applyAlignment="1" applyProtection="1">
      <alignment wrapText="1"/>
      <protection locked="0"/>
    </xf>
    <xf numFmtId="0" fontId="0" fillId="0" borderId="2" xfId="0"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167" fontId="21" fillId="15" borderId="8" xfId="24" applyNumberFormat="1" applyFont="1" applyFill="1" applyBorder="1" applyAlignment="1" applyProtection="1">
      <alignment horizontal="right"/>
    </xf>
    <xf numFmtId="167" fontId="21" fillId="15" borderId="0" xfId="24" applyNumberFormat="1" applyFont="1" applyFill="1" applyBorder="1" applyAlignment="1" applyProtection="1">
      <alignment horizontal="right"/>
    </xf>
    <xf numFmtId="167" fontId="18" fillId="15" borderId="6" xfId="24" applyNumberFormat="1" applyFont="1" applyFill="1" applyBorder="1" applyAlignment="1" applyProtection="1">
      <alignment horizontal="left"/>
    </xf>
    <xf numFmtId="167" fontId="18" fillId="15" borderId="7" xfId="24" applyNumberFormat="1" applyFont="1" applyFill="1" applyBorder="1" applyAlignment="1" applyProtection="1">
      <alignment horizontal="left"/>
    </xf>
    <xf numFmtId="0" fontId="20" fillId="15" borderId="8" xfId="0" applyFont="1" applyFill="1" applyBorder="1" applyAlignment="1">
      <alignment horizontal="left" vertical="top" wrapText="1"/>
    </xf>
    <xf numFmtId="0" fontId="20" fillId="15" borderId="0" xfId="0" applyFont="1" applyFill="1" applyBorder="1" applyAlignment="1">
      <alignment horizontal="left" vertical="top" wrapText="1"/>
    </xf>
    <xf numFmtId="0" fontId="20" fillId="15" borderId="9" xfId="0" applyFont="1" applyFill="1" applyBorder="1" applyAlignment="1">
      <alignment horizontal="left" vertical="top" wrapText="1"/>
    </xf>
    <xf numFmtId="0" fontId="20" fillId="15" borderId="10" xfId="0" applyFont="1" applyFill="1" applyBorder="1" applyAlignment="1">
      <alignment horizontal="left" vertical="top" wrapText="1"/>
    </xf>
    <xf numFmtId="0" fontId="20" fillId="15" borderId="1" xfId="0" applyFont="1" applyFill="1" applyBorder="1" applyAlignment="1">
      <alignment horizontal="center" vertical="top" wrapText="1"/>
    </xf>
    <xf numFmtId="0" fontId="20" fillId="15" borderId="3" xfId="0" applyFont="1" applyFill="1" applyBorder="1" applyAlignment="1">
      <alignment horizontal="center" vertical="top" wrapText="1"/>
    </xf>
    <xf numFmtId="0" fontId="15" fillId="0" borderId="48" xfId="0" applyFont="1" applyFill="1" applyBorder="1" applyAlignment="1" applyProtection="1">
      <alignment horizontal="left" vertical="center" wrapText="1"/>
    </xf>
    <xf numFmtId="0" fontId="15" fillId="0" borderId="48" xfId="25" applyFont="1" applyFill="1" applyBorder="1" applyAlignment="1" applyProtection="1">
      <alignment horizontal="left" vertical="center"/>
    </xf>
    <xf numFmtId="0" fontId="30" fillId="20" borderId="48" xfId="0" applyFont="1" applyFill="1" applyBorder="1" applyAlignment="1" applyProtection="1">
      <alignment horizontal="left" vertical="center" wrapText="1"/>
    </xf>
    <xf numFmtId="0" fontId="15" fillId="0" borderId="68" xfId="0" applyFont="1" applyFill="1" applyBorder="1" applyAlignment="1" applyProtection="1">
      <alignment horizontal="left" vertical="center" wrapText="1"/>
    </xf>
    <xf numFmtId="0" fontId="15" fillId="0" borderId="69" xfId="0" applyFont="1" applyFill="1" applyBorder="1" applyAlignment="1" applyProtection="1">
      <alignment horizontal="left" vertical="center" wrapText="1"/>
    </xf>
    <xf numFmtId="0" fontId="15" fillId="0" borderId="70" xfId="0" applyFont="1" applyFill="1" applyBorder="1" applyAlignment="1" applyProtection="1">
      <alignment horizontal="left" vertical="center" wrapText="1"/>
    </xf>
    <xf numFmtId="0" fontId="15" fillId="0" borderId="68" xfId="25" applyFont="1" applyFill="1" applyBorder="1" applyAlignment="1" applyProtection="1">
      <alignment horizontal="left" vertical="center"/>
    </xf>
    <xf numFmtId="0" fontId="15" fillId="0" borderId="69" xfId="25" applyFont="1" applyFill="1" applyBorder="1" applyAlignment="1" applyProtection="1">
      <alignment horizontal="left" vertical="center"/>
    </xf>
    <xf numFmtId="0" fontId="15" fillId="0" borderId="70" xfId="25" applyFont="1" applyFill="1" applyBorder="1" applyAlignment="1" applyProtection="1">
      <alignment horizontal="left" vertical="center"/>
    </xf>
    <xf numFmtId="0" fontId="43" fillId="0" borderId="25" xfId="0" applyFont="1" applyFill="1" applyBorder="1" applyAlignment="1" applyProtection="1">
      <alignment horizontal="center" vertical="top" wrapText="1"/>
    </xf>
    <xf numFmtId="0" fontId="43" fillId="0" borderId="6" xfId="0" applyFont="1" applyFill="1" applyBorder="1" applyAlignment="1" applyProtection="1">
      <alignment horizontal="center" vertical="top" wrapText="1"/>
    </xf>
    <xf numFmtId="0" fontId="43" fillId="0" borderId="7" xfId="0" applyFont="1" applyFill="1" applyBorder="1" applyAlignment="1" applyProtection="1">
      <alignment horizontal="center" vertical="top" wrapText="1"/>
    </xf>
    <xf numFmtId="0" fontId="23" fillId="0" borderId="2" xfId="0" applyFont="1" applyFill="1" applyBorder="1" applyAlignment="1" applyProtection="1">
      <alignment horizontal="left" vertical="center"/>
    </xf>
    <xf numFmtId="0" fontId="23" fillId="0" borderId="1" xfId="0" applyFont="1" applyFill="1" applyBorder="1" applyAlignment="1" applyProtection="1">
      <alignment horizontal="left" vertical="center"/>
    </xf>
    <xf numFmtId="0" fontId="23" fillId="0" borderId="3" xfId="0" applyFont="1" applyFill="1" applyBorder="1" applyAlignment="1" applyProtection="1">
      <alignment horizontal="left" vertical="center"/>
    </xf>
    <xf numFmtId="1" fontId="30" fillId="20" borderId="30" xfId="25" applyNumberFormat="1" applyFont="1" applyFill="1" applyBorder="1" applyAlignment="1" applyProtection="1">
      <alignment horizontal="center" vertical="center" wrapText="1"/>
    </xf>
    <xf numFmtId="1" fontId="30" fillId="20" borderId="12" xfId="25" applyNumberFormat="1" applyFont="1" applyFill="1" applyBorder="1" applyAlignment="1" applyProtection="1">
      <alignment horizontal="center" vertical="center" wrapText="1"/>
    </xf>
    <xf numFmtId="0" fontId="41" fillId="14" borderId="8" xfId="25" applyFont="1" applyFill="1" applyBorder="1" applyAlignment="1" applyProtection="1">
      <alignment horizontal="left" vertical="center"/>
    </xf>
    <xf numFmtId="0" fontId="41" fillId="14" borderId="0" xfId="25" applyFont="1" applyFill="1" applyBorder="1" applyAlignment="1" applyProtection="1">
      <alignment horizontal="left" vertical="center"/>
    </xf>
    <xf numFmtId="0" fontId="41" fillId="14" borderId="9" xfId="25" applyFont="1" applyFill="1" applyBorder="1" applyAlignment="1" applyProtection="1">
      <alignment horizontal="left" vertical="center"/>
    </xf>
    <xf numFmtId="0" fontId="30" fillId="20" borderId="71" xfId="0" applyFont="1" applyFill="1" applyBorder="1" applyAlignment="1" applyProtection="1">
      <alignment horizontal="left" vertical="center" wrapText="1"/>
    </xf>
    <xf numFmtId="0" fontId="30" fillId="20" borderId="30" xfId="25" applyFont="1" applyFill="1" applyBorder="1" applyAlignment="1" applyProtection="1">
      <alignment horizontal="center" vertical="center"/>
    </xf>
    <xf numFmtId="0" fontId="30" fillId="20" borderId="12" xfId="25" applyFont="1" applyFill="1" applyBorder="1" applyAlignment="1" applyProtection="1">
      <alignment horizontal="center" vertical="center"/>
    </xf>
    <xf numFmtId="3" fontId="30" fillId="20" borderId="30" xfId="25" applyNumberFormat="1" applyFont="1" applyFill="1" applyBorder="1" applyAlignment="1" applyProtection="1">
      <alignment horizontal="center" vertical="center" wrapText="1"/>
    </xf>
    <xf numFmtId="3" fontId="30" fillId="20" borderId="12" xfId="25" applyNumberFormat="1" applyFont="1" applyFill="1" applyBorder="1" applyAlignment="1" applyProtection="1">
      <alignment horizontal="center" vertical="center" wrapText="1"/>
    </xf>
    <xf numFmtId="0" fontId="18" fillId="0" borderId="74" xfId="0" applyFont="1" applyFill="1" applyBorder="1" applyAlignment="1" applyProtection="1">
      <alignment horizontal="center" vertical="center" wrapText="1"/>
    </xf>
    <xf numFmtId="0" fontId="18" fillId="0" borderId="121" xfId="0" applyFont="1" applyFill="1" applyBorder="1" applyAlignment="1" applyProtection="1">
      <alignment horizontal="center" vertical="center" wrapText="1"/>
    </xf>
    <xf numFmtId="0" fontId="43" fillId="0" borderId="0" xfId="0" applyFont="1" applyFill="1" applyAlignment="1" applyProtection="1">
      <alignment horizontal="left" vertical="top" wrapText="1"/>
    </xf>
    <xf numFmtId="0" fontId="33" fillId="20" borderId="122" xfId="25" applyFont="1" applyFill="1" applyBorder="1" applyAlignment="1" applyProtection="1">
      <alignment horizontal="right"/>
    </xf>
    <xf numFmtId="0" fontId="33" fillId="20" borderId="78" xfId="25" applyFont="1" applyFill="1" applyBorder="1" applyAlignment="1" applyProtection="1">
      <alignment horizontal="right"/>
    </xf>
    <xf numFmtId="0" fontId="16" fillId="0" borderId="68" xfId="25" applyFont="1" applyFill="1" applyBorder="1" applyAlignment="1" applyProtection="1">
      <alignment horizontal="left" vertical="center"/>
    </xf>
    <xf numFmtId="0" fontId="16" fillId="0" borderId="69" xfId="25" applyFont="1" applyFill="1" applyBorder="1" applyAlignment="1" applyProtection="1">
      <alignment horizontal="left" vertical="center"/>
    </xf>
    <xf numFmtId="0" fontId="16" fillId="0" borderId="70" xfId="25" applyFont="1" applyFill="1" applyBorder="1" applyAlignment="1" applyProtection="1">
      <alignment horizontal="left" vertical="center"/>
    </xf>
    <xf numFmtId="0" fontId="16" fillId="0" borderId="48" xfId="25" applyFont="1" applyFill="1" applyBorder="1" applyAlignment="1" applyProtection="1">
      <alignment horizontal="left" vertical="center"/>
    </xf>
    <xf numFmtId="0" fontId="34" fillId="20" borderId="48" xfId="0" applyFont="1" applyFill="1" applyBorder="1" applyAlignment="1" applyProtection="1">
      <alignment horizontal="left" vertical="center" wrapText="1"/>
    </xf>
    <xf numFmtId="0" fontId="34" fillId="20" borderId="12" xfId="25" applyFont="1" applyFill="1" applyBorder="1" applyAlignment="1" applyProtection="1">
      <alignment horizontal="center" vertical="center"/>
    </xf>
    <xf numFmtId="3" fontId="34" fillId="20" borderId="12" xfId="25" applyNumberFormat="1" applyFont="1" applyFill="1" applyBorder="1" applyAlignment="1" applyProtection="1">
      <alignment horizontal="center" vertical="center" wrapText="1"/>
    </xf>
    <xf numFmtId="1" fontId="34" fillId="20" borderId="12" xfId="25" applyNumberFormat="1" applyFont="1" applyFill="1" applyBorder="1" applyAlignment="1" applyProtection="1">
      <alignment horizontal="center" vertical="center" wrapText="1"/>
    </xf>
    <xf numFmtId="0" fontId="31" fillId="14" borderId="8" xfId="25" applyFont="1" applyFill="1" applyBorder="1" applyAlignment="1" applyProtection="1">
      <alignment horizontal="left" vertical="center"/>
    </xf>
    <xf numFmtId="0" fontId="31" fillId="14" borderId="0" xfId="25" applyFont="1" applyFill="1" applyBorder="1" applyAlignment="1" applyProtection="1">
      <alignment horizontal="left" vertical="center"/>
    </xf>
    <xf numFmtId="0" fontId="31" fillId="14" borderId="9" xfId="25" applyFont="1" applyFill="1" applyBorder="1" applyAlignment="1" applyProtection="1">
      <alignment horizontal="left" vertical="center"/>
    </xf>
    <xf numFmtId="0" fontId="34" fillId="20" borderId="71" xfId="0" applyFont="1" applyFill="1" applyBorder="1" applyAlignment="1" applyProtection="1">
      <alignment horizontal="left" vertical="center" wrapText="1"/>
    </xf>
    <xf numFmtId="0" fontId="16" fillId="0" borderId="48" xfId="0" applyFont="1" applyFill="1" applyBorder="1" applyAlignment="1" applyProtection="1">
      <alignment horizontal="left" vertical="center" wrapText="1"/>
    </xf>
    <xf numFmtId="0" fontId="16" fillId="15" borderId="1" xfId="0" applyFont="1" applyFill="1" applyBorder="1" applyAlignment="1">
      <alignment horizontal="left" vertical="center" wrapText="1"/>
    </xf>
    <xf numFmtId="0" fontId="16" fillId="15" borderId="3" xfId="0" applyFont="1" applyFill="1" applyBorder="1" applyAlignment="1">
      <alignment horizontal="left" vertical="center" wrapText="1"/>
    </xf>
    <xf numFmtId="0" fontId="17" fillId="0" borderId="123" xfId="0" applyFont="1" applyFill="1" applyBorder="1" applyAlignment="1" applyProtection="1">
      <alignment horizontal="center"/>
    </xf>
    <xf numFmtId="0" fontId="17" fillId="0" borderId="6" xfId="0" applyFont="1" applyFill="1" applyBorder="1" applyAlignment="1" applyProtection="1">
      <alignment horizontal="center" vertical="center"/>
    </xf>
    <xf numFmtId="0" fontId="17" fillId="0" borderId="121" xfId="0" applyFont="1" applyFill="1" applyBorder="1" applyAlignment="1" applyProtection="1">
      <alignment horizontal="center" vertical="center"/>
    </xf>
    <xf numFmtId="0" fontId="16" fillId="0" borderId="55" xfId="0" applyFont="1" applyFill="1" applyBorder="1" applyAlignment="1" applyProtection="1">
      <alignment horizontal="left" vertical="center" wrapText="1"/>
    </xf>
    <xf numFmtId="0" fontId="35" fillId="20" borderId="122" xfId="25" applyFont="1" applyFill="1" applyBorder="1" applyAlignment="1" applyProtection="1">
      <alignment horizontal="right"/>
    </xf>
    <xf numFmtId="0" fontId="35" fillId="20" borderId="78" xfId="25" applyFont="1" applyFill="1" applyBorder="1" applyAlignment="1" applyProtection="1">
      <alignment horizontal="right"/>
    </xf>
    <xf numFmtId="0" fontId="16" fillId="0" borderId="49" xfId="0" applyFont="1" applyFill="1" applyBorder="1" applyAlignment="1" applyProtection="1">
      <alignment horizontal="left" vertical="center" wrapText="1"/>
    </xf>
    <xf numFmtId="0" fontId="16" fillId="0" borderId="68" xfId="0" applyFont="1" applyFill="1" applyBorder="1" applyAlignment="1" applyProtection="1">
      <alignment horizontal="left" vertical="center" wrapText="1"/>
    </xf>
    <xf numFmtId="0" fontId="16" fillId="0" borderId="69" xfId="0" applyFont="1" applyFill="1" applyBorder="1" applyAlignment="1" applyProtection="1">
      <alignment horizontal="left" vertical="center" wrapText="1"/>
    </xf>
    <xf numFmtId="0" fontId="16" fillId="0" borderId="70" xfId="0" applyFont="1" applyFill="1" applyBorder="1" applyAlignment="1" applyProtection="1">
      <alignment horizontal="left" vertical="center" wrapText="1"/>
    </xf>
    <xf numFmtId="168" fontId="44" fillId="20" borderId="124" xfId="0" applyNumberFormat="1" applyFont="1" applyFill="1" applyBorder="1" applyAlignment="1" applyProtection="1">
      <alignment horizontal="right" vertical="center"/>
    </xf>
    <xf numFmtId="168" fontId="44" fillId="20" borderId="125" xfId="0" applyNumberFormat="1" applyFont="1" applyFill="1" applyBorder="1" applyAlignment="1" applyProtection="1">
      <alignment horizontal="right" vertical="center"/>
    </xf>
    <xf numFmtId="0" fontId="11" fillId="20" borderId="126" xfId="0" applyFont="1" applyFill="1" applyBorder="1" applyAlignment="1" applyProtection="1">
      <alignment horizontal="center" vertical="center" wrapText="1"/>
    </xf>
    <xf numFmtId="0" fontId="11" fillId="20" borderId="94" xfId="0" applyFont="1" applyFill="1" applyBorder="1" applyAlignment="1" applyProtection="1">
      <alignment horizontal="center" vertical="center" wrapText="1"/>
    </xf>
    <xf numFmtId="0" fontId="11" fillId="20" borderId="127" xfId="0" applyFont="1" applyFill="1" applyBorder="1" applyAlignment="1" applyProtection="1">
      <alignment horizontal="center" vertical="center" wrapText="1"/>
    </xf>
    <xf numFmtId="0" fontId="11" fillId="20" borderId="128" xfId="0" applyFont="1" applyFill="1" applyBorder="1" applyAlignment="1" applyProtection="1">
      <alignment horizontal="center" vertical="center" wrapText="1"/>
    </xf>
    <xf numFmtId="164" fontId="11" fillId="20" borderId="129" xfId="0" applyNumberFormat="1" applyFont="1" applyFill="1" applyBorder="1" applyAlignment="1" applyProtection="1">
      <alignment horizontal="center" vertical="center" wrapText="1"/>
    </xf>
    <xf numFmtId="164" fontId="11" fillId="20" borderId="96" xfId="0" applyNumberFormat="1" applyFont="1" applyFill="1" applyBorder="1" applyAlignment="1" applyProtection="1">
      <alignment horizontal="center" vertical="center" wrapText="1"/>
    </xf>
    <xf numFmtId="168" fontId="24" fillId="0" borderId="130" xfId="0" applyNumberFormat="1" applyFont="1" applyBorder="1" applyAlignment="1" applyProtection="1">
      <alignment horizontal="center" vertical="center" wrapText="1"/>
    </xf>
    <xf numFmtId="168" fontId="24" fillId="0" borderId="131" xfId="0" applyNumberFormat="1" applyFont="1" applyBorder="1" applyAlignment="1" applyProtection="1">
      <alignment horizontal="center" vertical="center"/>
    </xf>
    <xf numFmtId="168" fontId="23" fillId="0" borderId="2" xfId="0" applyNumberFormat="1" applyFont="1" applyBorder="1" applyAlignment="1" applyProtection="1">
      <alignment horizontal="left" vertical="top"/>
    </xf>
    <xf numFmtId="168" fontId="23" fillId="0" borderId="1" xfId="0" applyNumberFormat="1" applyFont="1" applyBorder="1" applyAlignment="1" applyProtection="1">
      <alignment horizontal="left" vertical="top"/>
    </xf>
    <xf numFmtId="168" fontId="23" fillId="0" borderId="3" xfId="0" applyNumberFormat="1" applyFont="1" applyBorder="1" applyAlignment="1" applyProtection="1">
      <alignment horizontal="left" vertical="top"/>
    </xf>
    <xf numFmtId="164" fontId="34" fillId="20" borderId="134" xfId="0" applyNumberFormat="1" applyFont="1" applyFill="1" applyBorder="1" applyAlignment="1">
      <alignment horizontal="center" vertical="center" wrapText="1"/>
    </xf>
    <xf numFmtId="164" fontId="34" fillId="20" borderId="135" xfId="0" applyNumberFormat="1" applyFont="1" applyFill="1" applyBorder="1" applyAlignment="1">
      <alignment horizontal="center" vertical="center" wrapText="1"/>
    </xf>
    <xf numFmtId="0" fontId="43" fillId="0" borderId="140" xfId="0" applyFont="1" applyFill="1" applyBorder="1" applyAlignment="1">
      <alignment horizontal="center" vertical="top" wrapText="1"/>
    </xf>
    <xf numFmtId="0" fontId="43" fillId="0" borderId="65" xfId="0" applyFont="1" applyFill="1" applyBorder="1" applyAlignment="1">
      <alignment horizontal="center" vertical="top"/>
    </xf>
    <xf numFmtId="0" fontId="43" fillId="0" borderId="141" xfId="0" applyFont="1" applyFill="1" applyBorder="1" applyAlignment="1">
      <alignment horizontal="center" vertical="top"/>
    </xf>
    <xf numFmtId="0" fontId="23" fillId="0" borderId="2" xfId="0" applyFont="1" applyFill="1" applyBorder="1" applyAlignment="1">
      <alignment horizontal="left"/>
    </xf>
    <xf numFmtId="0" fontId="23" fillId="0" borderId="1" xfId="0" applyFont="1" applyFill="1" applyBorder="1" applyAlignment="1">
      <alignment horizontal="left"/>
    </xf>
    <xf numFmtId="0" fontId="23" fillId="0" borderId="3" xfId="0" applyFont="1" applyFill="1" applyBorder="1" applyAlignment="1">
      <alignment horizontal="left"/>
    </xf>
    <xf numFmtId="41" fontId="34" fillId="20" borderId="138" xfId="0" applyNumberFormat="1" applyFont="1" applyFill="1" applyBorder="1" applyAlignment="1">
      <alignment horizontal="center" vertical="center" wrapText="1"/>
    </xf>
    <xf numFmtId="41" fontId="34" fillId="20" borderId="142" xfId="0" applyNumberFormat="1" applyFont="1" applyFill="1" applyBorder="1" applyAlignment="1">
      <alignment horizontal="center" vertical="center" wrapText="1"/>
    </xf>
    <xf numFmtId="41" fontId="34" fillId="20" borderId="143" xfId="0" applyNumberFormat="1" applyFont="1" applyFill="1" applyBorder="1" applyAlignment="1">
      <alignment horizontal="center" vertical="center" wrapText="1"/>
    </xf>
    <xf numFmtId="0" fontId="34" fillId="20" borderId="144" xfId="0" applyFont="1" applyFill="1" applyBorder="1" applyAlignment="1">
      <alignment horizontal="center" vertical="center" wrapText="1"/>
    </xf>
    <xf numFmtId="0" fontId="34" fillId="20" borderId="145" xfId="0" applyFont="1" applyFill="1" applyBorder="1" applyAlignment="1">
      <alignment horizontal="center" vertical="center" wrapText="1"/>
    </xf>
    <xf numFmtId="0" fontId="34" fillId="20" borderId="132" xfId="0" applyFont="1" applyFill="1" applyBorder="1" applyAlignment="1">
      <alignment horizontal="center" vertical="center" wrapText="1"/>
    </xf>
    <xf numFmtId="0" fontId="34" fillId="20" borderId="133" xfId="0" applyFont="1" applyFill="1" applyBorder="1" applyAlignment="1">
      <alignment horizontal="center" vertical="center" wrapText="1"/>
    </xf>
    <xf numFmtId="41" fontId="34" fillId="20" borderId="136" xfId="0" applyNumberFormat="1" applyFont="1" applyFill="1" applyBorder="1" applyAlignment="1">
      <alignment horizontal="center" vertical="center" wrapText="1"/>
    </xf>
    <xf numFmtId="41" fontId="34" fillId="20" borderId="0" xfId="0" applyNumberFormat="1" applyFont="1" applyFill="1" applyBorder="1" applyAlignment="1">
      <alignment horizontal="center" vertical="center" wrapText="1"/>
    </xf>
    <xf numFmtId="0" fontId="10" fillId="20" borderId="0" xfId="0" applyFont="1" applyFill="1" applyBorder="1"/>
    <xf numFmtId="41" fontId="34" fillId="20" borderId="137" xfId="0" applyNumberFormat="1" applyFont="1" applyFill="1" applyBorder="1" applyAlignment="1">
      <alignment horizontal="center" vertical="center" wrapText="1"/>
    </xf>
    <xf numFmtId="41" fontId="34" fillId="20" borderId="139" xfId="0" applyNumberFormat="1"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45" fillId="0" borderId="2" xfId="0" applyFont="1" applyFill="1" applyBorder="1" applyAlignment="1">
      <alignment horizontal="left" vertical="center"/>
    </xf>
    <xf numFmtId="0" fontId="45" fillId="0" borderId="1" xfId="0" applyFont="1" applyFill="1" applyBorder="1" applyAlignment="1">
      <alignment horizontal="left" vertical="center"/>
    </xf>
    <xf numFmtId="0" fontId="45" fillId="0" borderId="3" xfId="0" applyFont="1" applyFill="1" applyBorder="1" applyAlignment="1">
      <alignment horizontal="left" vertical="center"/>
    </xf>
    <xf numFmtId="0" fontId="34" fillId="20" borderId="27" xfId="0" applyFont="1" applyFill="1" applyBorder="1" applyAlignment="1">
      <alignment horizontal="center" vertical="center" wrapText="1"/>
    </xf>
    <xf numFmtId="0" fontId="34" fillId="20" borderId="30" xfId="0" applyFont="1" applyFill="1" applyBorder="1" applyAlignment="1">
      <alignment horizontal="center" vertical="center" wrapText="1"/>
    </xf>
    <xf numFmtId="0" fontId="34" fillId="20" borderId="12" xfId="0" applyFont="1" applyFill="1" applyBorder="1" applyAlignment="1">
      <alignment horizontal="center" vertical="center"/>
    </xf>
    <xf numFmtId="0" fontId="34" fillId="20" borderId="25" xfId="0" applyFont="1" applyFill="1" applyBorder="1" applyAlignment="1">
      <alignment horizontal="center" vertical="center" wrapText="1"/>
    </xf>
    <xf numFmtId="0" fontId="34" fillId="20" borderId="7" xfId="0" applyFont="1" applyFill="1" applyBorder="1" applyAlignment="1">
      <alignment horizontal="center" vertical="center" wrapText="1"/>
    </xf>
    <xf numFmtId="0" fontId="34" fillId="20" borderId="10" xfId="0" applyFont="1" applyFill="1" applyBorder="1" applyAlignment="1">
      <alignment horizontal="center" vertical="center" wrapText="1"/>
    </xf>
    <xf numFmtId="0" fontId="34" fillId="20" borderId="11" xfId="0" applyFont="1" applyFill="1" applyBorder="1" applyAlignment="1">
      <alignment horizontal="center" vertical="center" wrapText="1"/>
    </xf>
    <xf numFmtId="3" fontId="14" fillId="0" borderId="20" xfId="0" applyNumberFormat="1" applyFont="1" applyBorder="1" applyAlignment="1">
      <alignment horizontal="center"/>
    </xf>
    <xf numFmtId="0" fontId="14" fillId="0" borderId="20" xfId="0" applyFont="1" applyBorder="1" applyAlignment="1">
      <alignment horizontal="center"/>
    </xf>
    <xf numFmtId="0" fontId="14" fillId="0" borderId="38" xfId="0" applyFont="1" applyFill="1" applyBorder="1" applyAlignment="1" applyProtection="1">
      <alignment horizontal="justify" vertical="top" wrapText="1"/>
      <protection locked="0"/>
    </xf>
    <xf numFmtId="0" fontId="14" fillId="0" borderId="12" xfId="0" applyFont="1" applyFill="1" applyBorder="1" applyAlignment="1" applyProtection="1">
      <alignment horizontal="justify" vertical="top" wrapText="1"/>
      <protection locked="0"/>
    </xf>
    <xf numFmtId="0" fontId="14" fillId="0" borderId="12" xfId="0" applyFont="1" applyFill="1" applyBorder="1" applyAlignment="1" applyProtection="1">
      <alignment horizontal="left" vertical="top" wrapText="1"/>
      <protection locked="0"/>
    </xf>
    <xf numFmtId="0" fontId="14" fillId="0" borderId="12" xfId="0" applyFont="1" applyFill="1" applyBorder="1" applyAlignment="1" applyProtection="1">
      <alignment horizontal="center" vertical="center" wrapText="1"/>
      <protection locked="0"/>
    </xf>
    <xf numFmtId="169" fontId="14" fillId="0" borderId="12" xfId="0" applyNumberFormat="1" applyFont="1" applyFill="1" applyBorder="1" applyAlignment="1" applyProtection="1">
      <alignment horizontal="center" vertical="center"/>
      <protection locked="0"/>
    </xf>
    <xf numFmtId="44" fontId="14" fillId="0" borderId="2" xfId="24" applyNumberFormat="1" applyFont="1" applyFill="1" applyBorder="1" applyAlignment="1" applyProtection="1">
      <alignment horizontal="right" vertical="center"/>
      <protection locked="0"/>
    </xf>
    <xf numFmtId="44" fontId="14" fillId="0" borderId="1" xfId="24" applyNumberFormat="1" applyFont="1" applyFill="1" applyBorder="1" applyAlignment="1" applyProtection="1">
      <alignment horizontal="right" vertical="center"/>
      <protection locked="0"/>
    </xf>
    <xf numFmtId="44" fontId="14" fillId="0" borderId="3" xfId="24" applyNumberFormat="1" applyFont="1" applyFill="1" applyBorder="1" applyAlignment="1" applyProtection="1">
      <alignment horizontal="right" vertical="center"/>
      <protection locked="0"/>
    </xf>
    <xf numFmtId="44" fontId="14" fillId="15" borderId="12" xfId="0" applyNumberFormat="1" applyFont="1" applyFill="1" applyBorder="1" applyAlignment="1" applyProtection="1">
      <alignment horizontal="right" vertical="center" wrapText="1"/>
      <protection locked="0"/>
    </xf>
    <xf numFmtId="0" fontId="14" fillId="0" borderId="39" xfId="0" applyFont="1" applyFill="1" applyBorder="1" applyAlignment="1" applyProtection="1">
      <alignment horizontal="justify" vertical="top" wrapText="1"/>
      <protection locked="0"/>
    </xf>
    <xf numFmtId="0" fontId="14" fillId="0" borderId="1" xfId="0" applyFont="1" applyFill="1" applyBorder="1" applyAlignment="1" applyProtection="1">
      <alignment horizontal="justify" vertical="top" wrapText="1"/>
      <protection locked="0"/>
    </xf>
    <xf numFmtId="0" fontId="14" fillId="0" borderId="3" xfId="0" applyFont="1" applyFill="1" applyBorder="1" applyAlignment="1" applyProtection="1">
      <alignment horizontal="justify" vertical="top" wrapText="1"/>
      <protection locked="0"/>
    </xf>
    <xf numFmtId="44" fontId="14" fillId="0" borderId="2" xfId="0" applyNumberFormat="1" applyFont="1" applyFill="1" applyBorder="1" applyAlignment="1" applyProtection="1">
      <alignment horizontal="right" vertical="center" wrapText="1"/>
      <protection locked="0"/>
    </xf>
    <xf numFmtId="44" fontId="14" fillId="0" borderId="1" xfId="0" applyNumberFormat="1" applyFont="1" applyFill="1" applyBorder="1" applyAlignment="1" applyProtection="1">
      <alignment horizontal="right" vertical="center" wrapText="1"/>
      <protection locked="0"/>
    </xf>
    <xf numFmtId="44" fontId="14" fillId="0" borderId="3" xfId="0" applyNumberFormat="1" applyFont="1" applyFill="1" applyBorder="1" applyAlignment="1" applyProtection="1">
      <alignment horizontal="right" vertical="center" wrapText="1"/>
      <protection locked="0"/>
    </xf>
    <xf numFmtId="44" fontId="14" fillId="0" borderId="12" xfId="0" applyNumberFormat="1" applyFont="1" applyFill="1" applyBorder="1" applyAlignment="1" applyProtection="1">
      <alignment horizontal="right" vertical="center" wrapText="1"/>
      <protection locked="0"/>
    </xf>
    <xf numFmtId="44" fontId="14" fillId="15" borderId="33" xfId="0" applyNumberFormat="1" applyFont="1" applyFill="1" applyBorder="1" applyAlignment="1" applyProtection="1">
      <alignment horizontal="right" vertical="center" wrapText="1"/>
      <protection locked="0"/>
    </xf>
    <xf numFmtId="169" fontId="14" fillId="0" borderId="0" xfId="24" applyNumberFormat="1" applyFont="1" applyBorder="1" applyAlignment="1" applyProtection="1">
      <alignment horizontal="center"/>
      <protection locked="0"/>
    </xf>
    <xf numFmtId="3" fontId="14" fillId="0" borderId="0" xfId="0" applyNumberFormat="1" applyFont="1" applyBorder="1" applyAlignment="1" applyProtection="1">
      <alignment horizontal="center"/>
      <protection locked="0"/>
    </xf>
    <xf numFmtId="44" fontId="14" fillId="0" borderId="12" xfId="24" applyNumberFormat="1" applyFont="1" applyFill="1" applyBorder="1" applyAlignment="1" applyProtection="1">
      <alignment horizontal="right" vertical="center"/>
      <protection locked="0"/>
    </xf>
    <xf numFmtId="0" fontId="23" fillId="0" borderId="40"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23" fillId="0" borderId="1" xfId="0" applyFont="1" applyFill="1" applyBorder="1" applyAlignment="1" applyProtection="1">
      <alignment horizontal="left" vertical="center" wrapText="1"/>
    </xf>
    <xf numFmtId="0" fontId="25" fillId="18" borderId="38" xfId="0" applyFont="1" applyFill="1" applyBorder="1" applyAlignment="1" applyProtection="1">
      <alignment horizontal="center" vertical="center"/>
    </xf>
    <xf numFmtId="0" fontId="25" fillId="18" borderId="12" xfId="0" applyFont="1" applyFill="1" applyBorder="1" applyAlignment="1" applyProtection="1">
      <alignment horizontal="center" vertical="center"/>
    </xf>
    <xf numFmtId="0" fontId="25" fillId="18" borderId="12" xfId="0" applyFont="1" applyFill="1" applyBorder="1" applyAlignment="1" applyProtection="1">
      <alignment horizontal="center" vertical="center" wrapText="1"/>
    </xf>
    <xf numFmtId="0" fontId="25" fillId="18" borderId="2" xfId="0" applyFont="1" applyFill="1" applyBorder="1" applyAlignment="1" applyProtection="1">
      <alignment horizontal="center" vertical="center" wrapText="1"/>
    </xf>
    <xf numFmtId="0" fontId="25" fillId="18" borderId="25" xfId="0" applyFont="1" applyFill="1" applyBorder="1" applyAlignment="1" applyProtection="1">
      <alignment horizontal="center"/>
    </xf>
    <xf numFmtId="0" fontId="25" fillId="18" borderId="6" xfId="0" applyFont="1" applyFill="1" applyBorder="1" applyAlignment="1" applyProtection="1">
      <alignment horizontal="center"/>
    </xf>
    <xf numFmtId="0" fontId="25" fillId="18" borderId="7" xfId="0" applyFont="1" applyFill="1" applyBorder="1" applyAlignment="1" applyProtection="1">
      <alignment horizontal="center"/>
    </xf>
    <xf numFmtId="0" fontId="25" fillId="18" borderId="25" xfId="0" applyFont="1" applyFill="1" applyBorder="1" applyAlignment="1" applyProtection="1">
      <alignment horizontal="center" vertical="center" wrapText="1"/>
    </xf>
    <xf numFmtId="0" fontId="25" fillId="18" borderId="6" xfId="0" applyFont="1" applyFill="1" applyBorder="1" applyAlignment="1" applyProtection="1">
      <alignment horizontal="center" vertical="center" wrapText="1"/>
    </xf>
    <xf numFmtId="0" fontId="25" fillId="18" borderId="7" xfId="0" applyFont="1" applyFill="1" applyBorder="1" applyAlignment="1" applyProtection="1">
      <alignment horizontal="center" vertical="center" wrapText="1"/>
    </xf>
    <xf numFmtId="0" fontId="25" fillId="18" borderId="8" xfId="0" applyFont="1" applyFill="1" applyBorder="1" applyAlignment="1" applyProtection="1">
      <alignment horizontal="center" vertical="center" wrapText="1"/>
    </xf>
    <xf numFmtId="0" fontId="25" fillId="18" borderId="0" xfId="0" applyFont="1" applyFill="1" applyBorder="1" applyAlignment="1" applyProtection="1">
      <alignment horizontal="center" vertical="center" wrapText="1"/>
    </xf>
    <xf numFmtId="0" fontId="25" fillId="18" borderId="9" xfId="0" applyFont="1" applyFill="1" applyBorder="1" applyAlignment="1" applyProtection="1">
      <alignment horizontal="center" vertical="center" wrapText="1"/>
    </xf>
    <xf numFmtId="0" fontId="25" fillId="18" borderId="10" xfId="0" applyFont="1" applyFill="1" applyBorder="1" applyAlignment="1" applyProtection="1">
      <alignment horizontal="center" vertical="center" wrapText="1"/>
    </xf>
    <xf numFmtId="0" fontId="25" fillId="18" borderId="26" xfId="0" applyFont="1" applyFill="1" applyBorder="1" applyAlignment="1" applyProtection="1">
      <alignment horizontal="center" vertical="center" wrapText="1"/>
    </xf>
    <xf numFmtId="0" fontId="25" fillId="18" borderId="11" xfId="0" applyFont="1" applyFill="1" applyBorder="1" applyAlignment="1" applyProtection="1">
      <alignment horizontal="center" vertical="center" wrapText="1"/>
    </xf>
    <xf numFmtId="0" fontId="25" fillId="18" borderId="43" xfId="0" applyFont="1" applyFill="1" applyBorder="1" applyAlignment="1" applyProtection="1">
      <alignment horizontal="center" vertical="center" wrapText="1"/>
    </xf>
    <xf numFmtId="0" fontId="25" fillId="18" borderId="5" xfId="0" applyFont="1" applyFill="1" applyBorder="1" applyAlignment="1" applyProtection="1">
      <alignment horizontal="center" vertical="center" wrapText="1"/>
    </xf>
    <xf numFmtId="0" fontId="25" fillId="18" borderId="44" xfId="0" applyFont="1" applyFill="1" applyBorder="1" applyAlignment="1" applyProtection="1">
      <alignment horizontal="center" vertical="center" wrapText="1"/>
    </xf>
    <xf numFmtId="0" fontId="25" fillId="18" borderId="0" xfId="0" applyFont="1" applyFill="1" applyBorder="1" applyAlignment="1" applyProtection="1">
      <alignment horizontal="center" vertical="center"/>
    </xf>
    <xf numFmtId="0" fontId="25" fillId="18" borderId="9" xfId="0" applyFont="1" applyFill="1" applyBorder="1" applyAlignment="1" applyProtection="1">
      <alignment horizontal="center" vertical="center"/>
    </xf>
    <xf numFmtId="0" fontId="25" fillId="18" borderId="10" xfId="0" applyFont="1" applyFill="1" applyBorder="1" applyAlignment="1" applyProtection="1">
      <alignment horizontal="center" vertical="center"/>
    </xf>
    <xf numFmtId="0" fontId="25" fillId="18" borderId="26" xfId="0" applyFont="1" applyFill="1" applyBorder="1" applyAlignment="1" applyProtection="1">
      <alignment horizontal="center" vertical="center"/>
    </xf>
    <xf numFmtId="0" fontId="25" fillId="18" borderId="11" xfId="0" applyFont="1" applyFill="1" applyBorder="1" applyAlignment="1" applyProtection="1">
      <alignment horizontal="center" vertical="center"/>
    </xf>
    <xf numFmtId="0" fontId="25" fillId="18" borderId="8" xfId="0" applyFont="1" applyFill="1" applyBorder="1" applyAlignment="1" applyProtection="1">
      <alignment horizontal="center" vertical="center"/>
    </xf>
    <xf numFmtId="0" fontId="25" fillId="18" borderId="30" xfId="0" applyFont="1" applyFill="1" applyBorder="1" applyAlignment="1" applyProtection="1">
      <alignment horizontal="center" vertical="center"/>
    </xf>
    <xf numFmtId="0" fontId="25" fillId="18" borderId="10" xfId="0" applyFont="1" applyFill="1" applyBorder="1" applyAlignment="1" applyProtection="1">
      <alignment horizontal="center" wrapText="1"/>
    </xf>
    <xf numFmtId="0" fontId="25" fillId="18" borderId="26" xfId="0" applyFont="1" applyFill="1" applyBorder="1" applyAlignment="1" applyProtection="1">
      <alignment horizontal="center" wrapText="1"/>
    </xf>
    <xf numFmtId="0" fontId="25" fillId="18" borderId="11" xfId="0" applyFont="1" applyFill="1" applyBorder="1" applyAlignment="1" applyProtection="1">
      <alignment horizontal="center" wrapText="1"/>
    </xf>
    <xf numFmtId="44" fontId="14" fillId="0" borderId="147" xfId="0" applyNumberFormat="1" applyFont="1" applyFill="1" applyBorder="1" applyAlignment="1" applyProtection="1">
      <alignment horizontal="right" vertical="center" wrapText="1"/>
      <protection locked="0"/>
    </xf>
    <xf numFmtId="44" fontId="14" fillId="0" borderId="148" xfId="0" applyNumberFormat="1" applyFont="1" applyFill="1" applyBorder="1" applyAlignment="1" applyProtection="1">
      <alignment horizontal="right" vertical="center" wrapText="1"/>
      <protection locked="0"/>
    </xf>
    <xf numFmtId="44" fontId="14" fillId="0" borderId="149" xfId="0" applyNumberFormat="1" applyFont="1" applyFill="1" applyBorder="1" applyAlignment="1" applyProtection="1">
      <alignment horizontal="right" vertical="center" wrapText="1"/>
      <protection locked="0"/>
    </xf>
    <xf numFmtId="44" fontId="14" fillId="0" borderId="150" xfId="0" applyNumberFormat="1" applyFont="1" applyFill="1" applyBorder="1" applyAlignment="1" applyProtection="1">
      <alignment horizontal="right" vertical="center" wrapText="1"/>
      <protection locked="0"/>
    </xf>
    <xf numFmtId="44" fontId="14" fillId="0" borderId="151" xfId="0" applyNumberFormat="1" applyFont="1" applyFill="1" applyBorder="1" applyAlignment="1" applyProtection="1">
      <alignment horizontal="right" vertical="center" wrapText="1"/>
      <protection locked="0"/>
    </xf>
    <xf numFmtId="44" fontId="14" fillId="0" borderId="152" xfId="0" applyNumberFormat="1" applyFont="1" applyFill="1" applyBorder="1" applyAlignment="1" applyProtection="1">
      <alignment horizontal="right" vertical="center" wrapText="1"/>
      <protection locked="0"/>
    </xf>
    <xf numFmtId="0" fontId="14" fillId="0" borderId="146" xfId="0" applyFont="1" applyFill="1" applyBorder="1" applyAlignment="1" applyProtection="1">
      <alignment horizontal="left" vertical="top" wrapText="1"/>
      <protection locked="0"/>
    </xf>
    <xf numFmtId="0" fontId="14" fillId="0" borderId="2"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3" xfId="0" applyFont="1" applyFill="1" applyBorder="1" applyAlignment="1" applyProtection="1">
      <alignment horizontal="left" vertical="top" wrapText="1"/>
      <protection locked="0"/>
    </xf>
    <xf numFmtId="3" fontId="14" fillId="0" borderId="0" xfId="0" applyNumberFormat="1" applyFont="1" applyAlignment="1">
      <alignment horizontal="center"/>
    </xf>
    <xf numFmtId="0" fontId="14" fillId="0" borderId="0" xfId="0" applyFont="1" applyAlignment="1">
      <alignment horizontal="center"/>
    </xf>
    <xf numFmtId="44" fontId="14" fillId="0" borderId="12" xfId="0" applyNumberFormat="1" applyFont="1" applyFill="1" applyBorder="1" applyAlignment="1" applyProtection="1">
      <alignment horizontal="left" vertical="top" wrapText="1"/>
      <protection locked="0"/>
    </xf>
    <xf numFmtId="44" fontId="12" fillId="18" borderId="31" xfId="0" applyNumberFormat="1" applyFont="1" applyFill="1" applyBorder="1" applyAlignment="1" applyProtection="1">
      <alignment horizontal="right" vertical="center" wrapText="1"/>
      <protection locked="0"/>
    </xf>
    <xf numFmtId="44" fontId="12" fillId="18" borderId="32" xfId="0" applyNumberFormat="1" applyFont="1" applyFill="1" applyBorder="1" applyAlignment="1" applyProtection="1">
      <alignment horizontal="right" vertical="center" wrapText="1"/>
      <protection locked="0"/>
    </xf>
    <xf numFmtId="44" fontId="14" fillId="0" borderId="15" xfId="0" applyNumberFormat="1" applyFont="1" applyFill="1" applyBorder="1" applyAlignment="1" applyProtection="1">
      <alignment horizontal="right" vertical="center" wrapText="1"/>
      <protection locked="0"/>
    </xf>
    <xf numFmtId="44" fontId="14" fillId="0" borderId="34" xfId="0" applyNumberFormat="1" applyFont="1" applyFill="1" applyBorder="1" applyAlignment="1" applyProtection="1">
      <alignment horizontal="right" vertical="center" wrapText="1"/>
      <protection locked="0"/>
    </xf>
    <xf numFmtId="44" fontId="14" fillId="0" borderId="16" xfId="0" applyNumberFormat="1" applyFont="1" applyFill="1" applyBorder="1" applyAlignment="1" applyProtection="1">
      <alignment horizontal="right" vertical="center" wrapText="1"/>
      <protection locked="0"/>
    </xf>
    <xf numFmtId="0" fontId="12" fillId="18" borderId="35" xfId="0" applyFont="1" applyFill="1" applyBorder="1" applyAlignment="1" applyProtection="1">
      <alignment horizontal="right" vertical="center" wrapText="1"/>
      <protection locked="0"/>
    </xf>
    <xf numFmtId="0" fontId="12" fillId="18" borderId="36" xfId="0" applyFont="1" applyFill="1" applyBorder="1" applyAlignment="1" applyProtection="1">
      <alignment horizontal="right" vertical="center" wrapText="1"/>
      <protection locked="0"/>
    </xf>
    <xf numFmtId="0" fontId="12" fillId="18" borderId="37" xfId="0" applyFont="1" applyFill="1" applyBorder="1" applyAlignment="1" applyProtection="1">
      <alignment horizontal="right" vertical="center" wrapText="1"/>
      <protection locked="0"/>
    </xf>
    <xf numFmtId="169" fontId="12" fillId="18" borderId="31" xfId="0" applyNumberFormat="1" applyFont="1" applyFill="1" applyBorder="1" applyAlignment="1" applyProtection="1">
      <alignment horizontal="center" vertical="center"/>
      <protection locked="0"/>
    </xf>
    <xf numFmtId="44" fontId="12" fillId="18" borderId="31" xfId="24" applyNumberFormat="1" applyFont="1" applyFill="1" applyBorder="1" applyAlignment="1" applyProtection="1">
      <alignment horizontal="right" vertical="center"/>
      <protection locked="0"/>
    </xf>
    <xf numFmtId="44" fontId="14" fillId="0" borderId="15" xfId="24" applyNumberFormat="1" applyFont="1" applyFill="1" applyBorder="1" applyAlignment="1" applyProtection="1">
      <alignment horizontal="right" vertical="center"/>
      <protection locked="0"/>
    </xf>
    <xf numFmtId="44" fontId="14" fillId="0" borderId="34" xfId="24" applyNumberFormat="1" applyFont="1" applyFill="1" applyBorder="1" applyAlignment="1" applyProtection="1">
      <alignment horizontal="right" vertical="center"/>
      <protection locked="0"/>
    </xf>
    <xf numFmtId="44" fontId="14" fillId="0" borderId="16" xfId="24" applyNumberFormat="1" applyFont="1" applyFill="1" applyBorder="1" applyAlignment="1" applyProtection="1">
      <alignment horizontal="right" vertical="center"/>
      <protection locked="0"/>
    </xf>
    <xf numFmtId="49" fontId="34" fillId="20" borderId="153" xfId="0" applyNumberFormat="1" applyFont="1" applyFill="1" applyBorder="1" applyAlignment="1" applyProtection="1">
      <alignment horizontal="center" vertical="center"/>
    </xf>
    <xf numFmtId="49" fontId="34" fillId="20" borderId="154" xfId="0" applyNumberFormat="1" applyFont="1" applyFill="1" applyBorder="1" applyAlignment="1" applyProtection="1">
      <alignment horizontal="center" vertical="center"/>
    </xf>
    <xf numFmtId="49" fontId="34" fillId="20" borderId="155" xfId="0" applyNumberFormat="1" applyFont="1" applyFill="1" applyBorder="1" applyAlignment="1" applyProtection="1">
      <alignment horizontal="center" vertical="center"/>
    </xf>
    <xf numFmtId="49" fontId="34" fillId="20" borderId="156" xfId="0" applyNumberFormat="1" applyFont="1" applyFill="1" applyBorder="1" applyAlignment="1" applyProtection="1">
      <alignment horizontal="center" vertical="center"/>
    </xf>
    <xf numFmtId="0" fontId="24" fillId="0" borderId="2" xfId="0" applyFont="1" applyFill="1" applyBorder="1" applyAlignment="1" applyProtection="1">
      <alignment horizontal="left" vertical="center"/>
    </xf>
    <xf numFmtId="0" fontId="24" fillId="0" borderId="1"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4" fillId="0" borderId="140" xfId="0" applyFont="1" applyFill="1" applyBorder="1" applyAlignment="1" applyProtection="1">
      <alignment horizontal="center" vertical="center"/>
    </xf>
    <xf numFmtId="0" fontId="24" fillId="0" borderId="65" xfId="0" applyFont="1" applyFill="1" applyBorder="1" applyAlignment="1" applyProtection="1">
      <alignment horizontal="center" vertical="center"/>
    </xf>
    <xf numFmtId="0" fontId="24" fillId="0" borderId="141" xfId="0" applyFont="1" applyFill="1" applyBorder="1" applyAlignment="1" applyProtection="1">
      <alignment horizontal="center" vertical="center"/>
    </xf>
    <xf numFmtId="0" fontId="18" fillId="15" borderId="67" xfId="0" applyFont="1" applyFill="1" applyBorder="1" applyAlignment="1" applyProtection="1">
      <alignment horizontal="left" vertical="center" wrapText="1"/>
    </xf>
    <xf numFmtId="0" fontId="18" fillId="15" borderId="95" xfId="0" applyFont="1" applyFill="1" applyBorder="1" applyAlignment="1" applyProtection="1">
      <alignment horizontal="left" vertical="center" wrapText="1"/>
    </xf>
    <xf numFmtId="0" fontId="18" fillId="15" borderId="91" xfId="0" applyFont="1" applyFill="1" applyBorder="1" applyAlignment="1" applyProtection="1">
      <alignment horizontal="left" vertical="center" wrapText="1"/>
    </xf>
    <xf numFmtId="0" fontId="11" fillId="20" borderId="67" xfId="0" applyFont="1" applyFill="1" applyBorder="1" applyAlignment="1" applyProtection="1">
      <alignment horizontal="left" vertical="center" wrapText="1"/>
    </xf>
    <xf numFmtId="0" fontId="11" fillId="20" borderId="95" xfId="0" applyFont="1" applyFill="1" applyBorder="1" applyAlignment="1" applyProtection="1">
      <alignment horizontal="left" vertical="center" wrapText="1"/>
    </xf>
    <xf numFmtId="0" fontId="11" fillId="20" borderId="91" xfId="0" applyFont="1" applyFill="1" applyBorder="1" applyAlignment="1" applyProtection="1">
      <alignment horizontal="left" vertical="center" wrapText="1"/>
    </xf>
    <xf numFmtId="0" fontId="35" fillId="20" borderId="157" xfId="0" applyFont="1" applyFill="1" applyBorder="1" applyAlignment="1" applyProtection="1">
      <alignment horizontal="right" vertical="center" wrapText="1"/>
    </xf>
    <xf numFmtId="0" fontId="35" fillId="20" borderId="158" xfId="0" applyFont="1" applyFill="1" applyBorder="1" applyAlignment="1" applyProtection="1">
      <alignment horizontal="right" vertical="center" wrapText="1"/>
    </xf>
    <xf numFmtId="0" fontId="35" fillId="20" borderId="159" xfId="0" applyFont="1" applyFill="1" applyBorder="1" applyAlignment="1" applyProtection="1">
      <alignment horizontal="right" vertical="center" wrapText="1"/>
    </xf>
    <xf numFmtId="0" fontId="23" fillId="0" borderId="25"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49" fontId="11" fillId="20" borderId="119" xfId="0" applyNumberFormat="1" applyFont="1" applyFill="1" applyBorder="1" applyAlignment="1" applyProtection="1">
      <alignment horizontal="center" vertical="center"/>
    </xf>
    <xf numFmtId="49" fontId="11" fillId="20" borderId="113" xfId="0" applyNumberFormat="1" applyFont="1" applyFill="1" applyBorder="1" applyAlignment="1" applyProtection="1">
      <alignment horizontal="center" vertical="center"/>
    </xf>
    <xf numFmtId="49" fontId="11" fillId="20" borderId="112" xfId="0" applyNumberFormat="1" applyFont="1" applyFill="1" applyBorder="1" applyAlignment="1" applyProtection="1">
      <alignment horizontal="center" vertical="center"/>
    </xf>
    <xf numFmtId="0" fontId="40" fillId="20" borderId="160" xfId="0" applyFont="1" applyFill="1" applyBorder="1" applyAlignment="1" applyProtection="1">
      <alignment horizontal="right" vertical="center" wrapText="1"/>
    </xf>
    <xf numFmtId="0" fontId="40" fillId="20" borderId="161" xfId="0" applyFont="1" applyFill="1" applyBorder="1" applyAlignment="1" applyProtection="1">
      <alignment horizontal="right" vertical="center" wrapText="1"/>
    </xf>
    <xf numFmtId="0" fontId="40" fillId="20" borderId="162" xfId="0" applyFont="1" applyFill="1" applyBorder="1" applyAlignment="1" applyProtection="1">
      <alignment horizontal="right" vertical="center" wrapText="1"/>
    </xf>
    <xf numFmtId="0" fontId="11" fillId="20" borderId="6" xfId="0" applyFont="1" applyFill="1" applyBorder="1" applyAlignment="1" applyProtection="1">
      <alignment horizontal="left"/>
    </xf>
    <xf numFmtId="0" fontId="11" fillId="20" borderId="0" xfId="0" applyFont="1" applyFill="1" applyBorder="1" applyAlignment="1" applyProtection="1">
      <alignment horizontal="left"/>
    </xf>
    <xf numFmtId="0" fontId="23" fillId="0" borderId="25" xfId="0" applyFont="1" applyBorder="1" applyAlignment="1">
      <alignment horizontal="center"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34" fillId="20" borderId="6" xfId="0" applyFont="1" applyFill="1" applyBorder="1" applyAlignment="1">
      <alignment horizontal="center" vertical="center" wrapText="1"/>
    </xf>
    <xf numFmtId="0" fontId="24" fillId="0" borderId="2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164" fontId="21" fillId="0" borderId="25" xfId="0" applyNumberFormat="1" applyFont="1" applyFill="1" applyBorder="1" applyAlignment="1">
      <alignment horizontal="center" vertical="center"/>
    </xf>
    <xf numFmtId="164" fontId="21" fillId="0" borderId="7" xfId="0" applyNumberFormat="1" applyFont="1" applyFill="1" applyBorder="1" applyAlignment="1">
      <alignment horizontal="center" vertical="center"/>
    </xf>
    <xf numFmtId="0" fontId="12" fillId="15" borderId="28" xfId="0" applyFont="1" applyFill="1" applyBorder="1" applyAlignment="1">
      <alignment horizontal="center" vertical="center"/>
    </xf>
    <xf numFmtId="0" fontId="12" fillId="15" borderId="45" xfId="0" applyFont="1" applyFill="1" applyBorder="1" applyAlignment="1">
      <alignment horizontal="center" vertical="center"/>
    </xf>
    <xf numFmtId="0" fontId="12" fillId="0" borderId="28" xfId="0" applyFont="1" applyBorder="1" applyAlignment="1">
      <alignment horizontal="center" vertical="center"/>
    </xf>
    <xf numFmtId="0" fontId="12" fillId="0" borderId="45" xfId="0" applyFont="1" applyBorder="1" applyAlignment="1">
      <alignment horizontal="center" vertical="center"/>
    </xf>
    <xf numFmtId="0" fontId="24" fillId="0" borderId="0" xfId="0" applyFont="1" applyAlignment="1">
      <alignment horizontal="center" vertical="center"/>
    </xf>
    <xf numFmtId="0" fontId="40" fillId="20" borderId="46" xfId="0" applyFont="1" applyFill="1" applyBorder="1" applyAlignment="1">
      <alignment horizontal="center" vertical="center" wrapText="1"/>
    </xf>
    <xf numFmtId="0" fontId="12" fillId="0" borderId="24" xfId="0" applyFont="1" applyBorder="1" applyAlignment="1">
      <alignment horizontal="center" vertical="center"/>
    </xf>
    <xf numFmtId="0" fontId="0" fillId="0" borderId="29" xfId="0" applyBorder="1" applyAlignment="1">
      <alignment horizontal="justify" vertical="center" wrapText="1"/>
    </xf>
    <xf numFmtId="0" fontId="0" fillId="0" borderId="14" xfId="0" applyBorder="1" applyAlignment="1">
      <alignment horizontal="justify" vertical="center" wrapText="1"/>
    </xf>
    <xf numFmtId="0" fontId="0" fillId="0" borderId="47" xfId="0" applyBorder="1" applyAlignment="1">
      <alignment horizontal="justify" vertical="center" wrapText="1"/>
    </xf>
    <xf numFmtId="0" fontId="12" fillId="15" borderId="28" xfId="0" applyFont="1" applyFill="1" applyBorder="1" applyAlignment="1">
      <alignment horizontal="center" vertical="center" wrapText="1"/>
    </xf>
    <xf numFmtId="0" fontId="12" fillId="15" borderId="24" xfId="0" applyFont="1" applyFill="1" applyBorder="1" applyAlignment="1">
      <alignment horizontal="center" vertical="center" wrapText="1"/>
    </xf>
    <xf numFmtId="0" fontId="12" fillId="15" borderId="45"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5" xfId="0" applyFont="1" applyBorder="1" applyAlignment="1">
      <alignment horizontal="center" vertical="center" wrapText="1"/>
    </xf>
  </cellXfs>
  <cellStyles count="31">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xfId="23" builtinId="3"/>
    <cellStyle name="Moneda" xfId="24" builtinId="4"/>
    <cellStyle name="Normal" xfId="0" builtinId="0"/>
    <cellStyle name="Normal 2" xfId="25"/>
    <cellStyle name="Normal 3" xfId="26"/>
    <cellStyle name="Normal 4" xfId="27"/>
    <cellStyle name="Porcentaje" xfId="28" builtinId="5"/>
    <cellStyle name="Porcentual 2" xfId="29"/>
    <cellStyle name="Título de hoja" xfId="30"/>
  </cellStyles>
  <dxfs count="26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top/>
        <bottom/>
      </border>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0"/>
        <name val="Calibri"/>
        <scheme val="minor"/>
      </font>
      <fill>
        <patternFill patternType="solid">
          <fgColor indexed="64"/>
          <bgColor rgb="FF00A79D"/>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'S.H-INGRESOS'!$C$67:$C$69</c:f>
              <c:numCache>
                <c:formatCode>#,##0</c:formatCode>
                <c:ptCount val="3"/>
                <c:pt idx="0">
                  <c:v>3763234</c:v>
                </c:pt>
                <c:pt idx="1">
                  <c:v>35999065</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929371312"/>
        <c:axId val="929377840"/>
      </c:barChart>
      <c:catAx>
        <c:axId val="929371312"/>
        <c:scaling>
          <c:orientation val="minMax"/>
        </c:scaling>
        <c:delete val="0"/>
        <c:axPos val="b"/>
        <c:numFmt formatCode="General" sourceLinked="1"/>
        <c:majorTickMark val="out"/>
        <c:minorTickMark val="none"/>
        <c:tickLblPos val="nextTo"/>
        <c:txPr>
          <a:bodyPr rot="0" vert="horz"/>
          <a:lstStyle/>
          <a:p>
            <a:pPr>
              <a:defRPr lang="es-ES" sz="1200" b="1" i="0" u="none" strike="noStrike" baseline="0">
                <a:solidFill>
                  <a:srgbClr val="000000"/>
                </a:solidFill>
                <a:latin typeface="Calibri"/>
                <a:ea typeface="Calibri"/>
                <a:cs typeface="Calibri"/>
              </a:defRPr>
            </a:pPr>
            <a:endParaRPr lang="es-MX"/>
          </a:p>
        </c:txPr>
        <c:crossAx val="929377840"/>
        <c:crosses val="autoZero"/>
        <c:auto val="1"/>
        <c:lblAlgn val="ctr"/>
        <c:lblOffset val="100"/>
        <c:noMultiLvlLbl val="0"/>
      </c:catAx>
      <c:valAx>
        <c:axId val="929377840"/>
        <c:scaling>
          <c:orientation val="minMax"/>
        </c:scaling>
        <c:delete val="1"/>
        <c:axPos val="l"/>
        <c:majorGridlines/>
        <c:numFmt formatCode="#,##0" sourceLinked="1"/>
        <c:majorTickMark val="out"/>
        <c:minorTickMark val="none"/>
        <c:tickLblPos val="nextTo"/>
        <c:crossAx val="929371312"/>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3763234</c:v>
                </c:pt>
                <c:pt idx="1">
                  <c:v>0</c:v>
                </c:pt>
                <c:pt idx="2">
                  <c:v>0</c:v>
                </c:pt>
                <c:pt idx="3">
                  <c:v>27854305</c:v>
                </c:pt>
                <c:pt idx="4">
                  <c:v>8144760</c:v>
                </c:pt>
                <c:pt idx="5">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23"/>
        <c:shape val="cylinder"/>
        <c:axId val="929378384"/>
        <c:axId val="929378928"/>
        <c:axId val="0"/>
      </c:bar3DChart>
      <c:catAx>
        <c:axId val="929378384"/>
        <c:scaling>
          <c:orientation val="minMax"/>
        </c:scaling>
        <c:delete val="0"/>
        <c:axPos val="l"/>
        <c:majorGridlines/>
        <c:numFmt formatCode="General" sourceLinked="1"/>
        <c:majorTickMark val="out"/>
        <c:minorTickMark val="none"/>
        <c:tickLblPos val="nextTo"/>
        <c:txPr>
          <a:bodyPr rot="0" vert="horz"/>
          <a:lstStyle/>
          <a:p>
            <a:pPr>
              <a:defRPr lang="es-ES" sz="1100" b="1" i="0" u="none" strike="noStrike" baseline="0">
                <a:solidFill>
                  <a:srgbClr val="000000"/>
                </a:solidFill>
                <a:latin typeface="Calibri"/>
                <a:ea typeface="Calibri"/>
                <a:cs typeface="Calibri"/>
              </a:defRPr>
            </a:pPr>
            <a:endParaRPr lang="es-MX"/>
          </a:p>
        </c:txPr>
        <c:crossAx val="929378928"/>
        <c:crosses val="autoZero"/>
        <c:auto val="1"/>
        <c:lblAlgn val="ctr"/>
        <c:lblOffset val="100"/>
        <c:noMultiLvlLbl val="0"/>
      </c:catAx>
      <c:valAx>
        <c:axId val="929378928"/>
        <c:scaling>
          <c:orientation val="minMax"/>
        </c:scaling>
        <c:delete val="1"/>
        <c:axPos val="b"/>
        <c:majorGridlines/>
        <c:numFmt formatCode="_(* #,##0_);_(* \(#,##0\);_(* &quot;-&quot;_);_(@_)" sourceLinked="1"/>
        <c:majorTickMark val="out"/>
        <c:minorTickMark val="none"/>
        <c:tickLblPos val="nextTo"/>
        <c:crossAx val="92937838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'S.H. EGRESOS'!$C$79:$C$83</c:f>
              <c:numCache>
                <c:formatCode>#,##0</c:formatCode>
                <c:ptCount val="5"/>
                <c:pt idx="0">
                  <c:v>23582745</c:v>
                </c:pt>
                <c:pt idx="1">
                  <c:v>10832760</c:v>
                </c:pt>
                <c:pt idx="2">
                  <c:v>5211229</c:v>
                </c:pt>
                <c:pt idx="3">
                  <c:v>135565</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929375120"/>
        <c:axId val="929369136"/>
      </c:barChart>
      <c:catAx>
        <c:axId val="929375120"/>
        <c:scaling>
          <c:orientation val="minMax"/>
        </c:scaling>
        <c:delete val="0"/>
        <c:axPos val="b"/>
        <c:numFmt formatCode="General" sourceLinked="1"/>
        <c:majorTickMark val="out"/>
        <c:minorTickMark val="none"/>
        <c:tickLblPos val="nextTo"/>
        <c:txPr>
          <a:bodyPr rot="0" vert="horz"/>
          <a:lstStyle/>
          <a:p>
            <a:pPr>
              <a:defRPr lang="es-ES" sz="1200" b="1" i="0" u="none" strike="noStrike" baseline="0">
                <a:solidFill>
                  <a:srgbClr val="000000"/>
                </a:solidFill>
                <a:latin typeface="Calibri"/>
                <a:ea typeface="Calibri"/>
                <a:cs typeface="Calibri"/>
              </a:defRPr>
            </a:pPr>
            <a:endParaRPr lang="es-MX"/>
          </a:p>
        </c:txPr>
        <c:crossAx val="929369136"/>
        <c:crosses val="autoZero"/>
        <c:auto val="1"/>
        <c:lblAlgn val="ctr"/>
        <c:lblOffset val="100"/>
        <c:noMultiLvlLbl val="0"/>
      </c:catAx>
      <c:valAx>
        <c:axId val="929369136"/>
        <c:scaling>
          <c:orientation val="minMax"/>
        </c:scaling>
        <c:delete val="1"/>
        <c:axPos val="l"/>
        <c:majorGridlines/>
        <c:numFmt formatCode="#,##0" sourceLinked="1"/>
        <c:majorTickMark val="out"/>
        <c:minorTickMark val="none"/>
        <c:tickLblPos val="nextTo"/>
        <c:crossAx val="92937512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BBA-4B1B-8328-33E644E5108F}"/>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5BBA-4B1B-8328-33E644E5108F}"/>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BBA-4B1B-8328-33E644E5108F}"/>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5BBA-4B1B-8328-33E644E5108F}"/>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3763234</c:v>
                </c:pt>
                <c:pt idx="1">
                  <c:v>0</c:v>
                </c:pt>
                <c:pt idx="2">
                  <c:v>0</c:v>
                </c:pt>
                <c:pt idx="3">
                  <c:v>27854305</c:v>
                </c:pt>
                <c:pt idx="4">
                  <c:v>8144760</c:v>
                </c:pt>
              </c:numCache>
            </c:numRef>
          </c:val>
          <c:extLst xmlns:c16r2="http://schemas.microsoft.com/office/drawing/2015/06/chart">
            <c:ext xmlns:c16="http://schemas.microsoft.com/office/drawing/2014/chart" uri="{C3380CC4-5D6E-409C-BE32-E72D297353CC}">
              <c16:uniqueId val="{00000004-5BBA-4B1B-8328-33E644E5108F}"/>
            </c:ext>
          </c:extLst>
        </c:ser>
        <c:dLbls>
          <c:showLegendKey val="0"/>
          <c:showVal val="0"/>
          <c:showCatName val="0"/>
          <c:showSerName val="0"/>
          <c:showPercent val="0"/>
          <c:showBubbleSize val="0"/>
        </c:dLbls>
        <c:gapWidth val="23"/>
        <c:shape val="cylinder"/>
        <c:axId val="929365872"/>
        <c:axId val="929379472"/>
        <c:axId val="0"/>
      </c:bar3DChart>
      <c:catAx>
        <c:axId val="929365872"/>
        <c:scaling>
          <c:orientation val="minMax"/>
        </c:scaling>
        <c:delete val="0"/>
        <c:axPos val="l"/>
        <c:majorGridlines/>
        <c:numFmt formatCode="General" sourceLinked="1"/>
        <c:majorTickMark val="out"/>
        <c:minorTickMark val="none"/>
        <c:tickLblPos val="nextTo"/>
        <c:txPr>
          <a:bodyPr rot="0" vert="horz"/>
          <a:lstStyle/>
          <a:p>
            <a:pPr>
              <a:defRPr lang="es-ES" sz="1100" b="1" i="0" u="none" strike="noStrike" baseline="0">
                <a:solidFill>
                  <a:srgbClr val="000000"/>
                </a:solidFill>
                <a:latin typeface="Calibri"/>
                <a:ea typeface="Calibri"/>
                <a:cs typeface="Calibri"/>
              </a:defRPr>
            </a:pPr>
            <a:endParaRPr lang="es-MX"/>
          </a:p>
        </c:txPr>
        <c:crossAx val="929379472"/>
        <c:crosses val="autoZero"/>
        <c:auto val="1"/>
        <c:lblAlgn val="ctr"/>
        <c:lblOffset val="100"/>
        <c:noMultiLvlLbl val="0"/>
      </c:catAx>
      <c:valAx>
        <c:axId val="929379472"/>
        <c:scaling>
          <c:orientation val="minMax"/>
        </c:scaling>
        <c:delete val="1"/>
        <c:axPos val="b"/>
        <c:majorGridlines/>
        <c:numFmt formatCode="_(* #,##0_);_(* \(#,##0\);_(* &quot;-&quot;_);_(@_)" sourceLinked="1"/>
        <c:majorTickMark val="out"/>
        <c:minorTickMark val="none"/>
        <c:tickLblPos val="nextTo"/>
        <c:crossAx val="929365872"/>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109" name="1 Gráfico">
          <a:extLst>
            <a:ext uri="{FF2B5EF4-FFF2-40B4-BE49-F238E27FC236}">
              <a16:creationId xmlns="" xmlns:a16="http://schemas.microsoft.com/office/drawing/2014/main" id="{00000000-0008-0000-04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110" name="2 Gráfico">
          <a:extLst>
            <a:ext uri="{FF2B5EF4-FFF2-40B4-BE49-F238E27FC236}">
              <a16:creationId xmlns="" xmlns:a16="http://schemas.microsoft.com/office/drawing/2014/main" id="{00000000-0008-0000-04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111" name="1 Gráfico">
          <a:extLst>
            <a:ext uri="{FF2B5EF4-FFF2-40B4-BE49-F238E27FC236}">
              <a16:creationId xmlns="" xmlns:a16="http://schemas.microsoft.com/office/drawing/2014/main" id="{00000000-0008-0000-05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112" name="2 Gráfico">
          <a:extLst>
            <a:ext uri="{FF2B5EF4-FFF2-40B4-BE49-F238E27FC236}">
              <a16:creationId xmlns="" xmlns:a16="http://schemas.microsoft.com/office/drawing/2014/main" id="{00000000-0008-0000-0500-000080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75141</xdr:rowOff>
    </xdr:to>
    <xdr:pic>
      <xdr:nvPicPr>
        <xdr:cNvPr id="2" name="Picture 3" descr="C:\Documents and Settings\mfv-dt\Configuración local\Archivos temporales de Internet\Content.IE5\G9YBWLQB\MC900434750[2].png">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40</xdr:row>
      <xdr:rowOff>55612</xdr:rowOff>
    </xdr:from>
    <xdr:to>
      <xdr:col>12</xdr:col>
      <xdr:colOff>732928</xdr:colOff>
      <xdr:row>44</xdr:row>
      <xdr:rowOff>5345</xdr:rowOff>
    </xdr:to>
    <xdr:sp macro="" textlink="">
      <xdr:nvSpPr>
        <xdr:cNvPr id="2" name="7 CuadroTexto">
          <a:extLst>
            <a:ext uri="{FF2B5EF4-FFF2-40B4-BE49-F238E27FC236}">
              <a16:creationId xmlns="" xmlns:a16="http://schemas.microsoft.com/office/drawing/2014/main" id="{00000000-0008-0000-0F00-000002000000}"/>
            </a:ext>
          </a:extLst>
        </xdr:cNvPr>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67</xdr:row>
      <xdr:rowOff>55612</xdr:rowOff>
    </xdr:from>
    <xdr:to>
      <xdr:col>12</xdr:col>
      <xdr:colOff>732928</xdr:colOff>
      <xdr:row>71</xdr:row>
      <xdr:rowOff>5345</xdr:rowOff>
    </xdr:to>
    <xdr:sp macro="" textlink="">
      <xdr:nvSpPr>
        <xdr:cNvPr id="3" name="7 CuadroTexto">
          <a:extLst>
            <a:ext uri="{FF2B5EF4-FFF2-40B4-BE49-F238E27FC236}">
              <a16:creationId xmlns="" xmlns:a16="http://schemas.microsoft.com/office/drawing/2014/main" id="{00000000-0008-0000-0F00-000003000000}"/>
            </a:ext>
          </a:extLst>
        </xdr:cNvPr>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a:extLst>
            <a:ext uri="{FF2B5EF4-FFF2-40B4-BE49-F238E27FC236}">
              <a16:creationId xmlns="" xmlns:a16="http://schemas.microsoft.com/office/drawing/2014/main" id="{00000000-0008-0000-1200-00000A000000}"/>
            </a:ext>
          </a:extLst>
        </xdr:cNvPr>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id="67" name="Tabla4468" displayName="Tabla4468" ref="A2:IV37" totalsRowShown="0" headerRowDxfId="257" dataDxfId="256">
  <tableColumns count="256">
    <tableColumn id="4" name="FF" dataDxfId="255"/>
    <tableColumn id="2" name="Descripción" dataDxfId="254"/>
    <tableColumn id="3" name="Definición" dataDxfId="253"/>
    <tableColumn id="1" name="Columna1" dataDxfId="252"/>
    <tableColumn id="5" name="Columna2" dataDxfId="251"/>
    <tableColumn id="6" name="Columna3" dataDxfId="250"/>
    <tableColumn id="7" name="Columna4" dataDxfId="249"/>
    <tableColumn id="8" name="Columna5" dataDxfId="248"/>
    <tableColumn id="9" name="Columna6" dataDxfId="247"/>
    <tableColumn id="10" name="Columna7" dataDxfId="246"/>
    <tableColumn id="11" name="Columna8" dataDxfId="245"/>
    <tableColumn id="12" name="Columna9" dataDxfId="244"/>
    <tableColumn id="13" name="Columna10" dataDxfId="243"/>
    <tableColumn id="14" name="Columna11" dataDxfId="242"/>
    <tableColumn id="15" name="Columna12" dataDxfId="241"/>
    <tableColumn id="16" name="Columna13" dataDxfId="240"/>
    <tableColumn id="17" name="Columna14" dataDxfId="239"/>
    <tableColumn id="18" name="Columna15" dataDxfId="238"/>
    <tableColumn id="19" name="Columna16" dataDxfId="237"/>
    <tableColumn id="20" name="Columna17" dataDxfId="236"/>
    <tableColumn id="21" name="Columna18" dataDxfId="235"/>
    <tableColumn id="22" name="Columna19" dataDxfId="234"/>
    <tableColumn id="23" name="Columna20" dataDxfId="233"/>
    <tableColumn id="24" name="Columna21" dataDxfId="232"/>
    <tableColumn id="25" name="Columna22" dataDxfId="231"/>
    <tableColumn id="26" name="Columna23" dataDxfId="230"/>
    <tableColumn id="27" name="Columna24" dataDxfId="229"/>
    <tableColumn id="28" name="Columna25" dataDxfId="228"/>
    <tableColumn id="29" name="Columna26" dataDxfId="227"/>
    <tableColumn id="30" name="Columna27" dataDxfId="226"/>
    <tableColumn id="31" name="Columna28" dataDxfId="225"/>
    <tableColumn id="32" name="Columna29" dataDxfId="224"/>
    <tableColumn id="33" name="Columna30" dataDxfId="223"/>
    <tableColumn id="34" name="Columna31" dataDxfId="222"/>
    <tableColumn id="35" name="Columna32" dataDxfId="221"/>
    <tableColumn id="36" name="Columna33" dataDxfId="220"/>
    <tableColumn id="37" name="Columna34" dataDxfId="219"/>
    <tableColumn id="38" name="Columna35" dataDxfId="218"/>
    <tableColumn id="39" name="Columna36" dataDxfId="217"/>
    <tableColumn id="40" name="Columna37" dataDxfId="216"/>
    <tableColumn id="41" name="Columna38" dataDxfId="215"/>
    <tableColumn id="42" name="Columna39" dataDxfId="214"/>
    <tableColumn id="43" name="Columna40" dataDxfId="213"/>
    <tableColumn id="44" name="Columna41" dataDxfId="212"/>
    <tableColumn id="45" name="Columna42" dataDxfId="211"/>
    <tableColumn id="46" name="Columna43" dataDxfId="210"/>
    <tableColumn id="47" name="Columna44" dataDxfId="209"/>
    <tableColumn id="48" name="Columna45" dataDxfId="208"/>
    <tableColumn id="49" name="Columna46" dataDxfId="207"/>
    <tableColumn id="50" name="Columna47" dataDxfId="206"/>
    <tableColumn id="51" name="Columna48" dataDxfId="205"/>
    <tableColumn id="52" name="Columna49" dataDxfId="204"/>
    <tableColumn id="53" name="Columna50" dataDxfId="203"/>
    <tableColumn id="54" name="Columna51" dataDxfId="202"/>
    <tableColumn id="55" name="Columna52" dataDxfId="201"/>
    <tableColumn id="56" name="Columna53" dataDxfId="200"/>
    <tableColumn id="57" name="Columna54" dataDxfId="199"/>
    <tableColumn id="58" name="Columna55" dataDxfId="198"/>
    <tableColumn id="59" name="Columna56" dataDxfId="197"/>
    <tableColumn id="60" name="Columna57" dataDxfId="196"/>
    <tableColumn id="61" name="Columna58" dataDxfId="195"/>
    <tableColumn id="62" name="Columna59" dataDxfId="194"/>
    <tableColumn id="63" name="Columna60" dataDxfId="193"/>
    <tableColumn id="64" name="Columna61" dataDxfId="192"/>
    <tableColumn id="65" name="Columna62" dataDxfId="191"/>
    <tableColumn id="66" name="Columna63" dataDxfId="190"/>
    <tableColumn id="67" name="Columna64" dataDxfId="189"/>
    <tableColumn id="68" name="Columna65" dataDxfId="188"/>
    <tableColumn id="69" name="Columna66" dataDxfId="187"/>
    <tableColumn id="70" name="Columna67" dataDxfId="186"/>
    <tableColumn id="71" name="Columna68" dataDxfId="185"/>
    <tableColumn id="72" name="Columna69" dataDxfId="184"/>
    <tableColumn id="73" name="Columna70" dataDxfId="183"/>
    <tableColumn id="74" name="Columna71" dataDxfId="182"/>
    <tableColumn id="75" name="Columna72" dataDxfId="181"/>
    <tableColumn id="76" name="Columna73" dataDxfId="180"/>
    <tableColumn id="77" name="Columna74" dataDxfId="179"/>
    <tableColumn id="78" name="Columna75" dataDxfId="178"/>
    <tableColumn id="79" name="Columna76" dataDxfId="177"/>
    <tableColumn id="80" name="Columna77" dataDxfId="176"/>
    <tableColumn id="81" name="Columna78" dataDxfId="175"/>
    <tableColumn id="82" name="Columna79" dataDxfId="174"/>
    <tableColumn id="83" name="Columna80" dataDxfId="173"/>
    <tableColumn id="84" name="Columna81" dataDxfId="172"/>
    <tableColumn id="85" name="Columna82" dataDxfId="171"/>
    <tableColumn id="86" name="Columna83" dataDxfId="170"/>
    <tableColumn id="87" name="Columna84" dataDxfId="169"/>
    <tableColumn id="88" name="Columna85" dataDxfId="168"/>
    <tableColumn id="89" name="Columna86" dataDxfId="167"/>
    <tableColumn id="90" name="Columna87" dataDxfId="166"/>
    <tableColumn id="91" name="Columna88" dataDxfId="165"/>
    <tableColumn id="92" name="Columna89" dataDxfId="164"/>
    <tableColumn id="93" name="Columna90" dataDxfId="163"/>
    <tableColumn id="94" name="Columna91" dataDxfId="162"/>
    <tableColumn id="95" name="Columna92" dataDxfId="161"/>
    <tableColumn id="96" name="Columna93" dataDxfId="160"/>
    <tableColumn id="97" name="Columna94" dataDxfId="159"/>
    <tableColumn id="98" name="Columna95" dataDxfId="158"/>
    <tableColumn id="99" name="Columna96" dataDxfId="157"/>
    <tableColumn id="100" name="Columna97" dataDxfId="156"/>
    <tableColumn id="101" name="Columna98" dataDxfId="155"/>
    <tableColumn id="102" name="Columna99" dataDxfId="154"/>
    <tableColumn id="103" name="Columna100" dataDxfId="153"/>
    <tableColumn id="104" name="Columna101" dataDxfId="152"/>
    <tableColumn id="105" name="Columna102" dataDxfId="151"/>
    <tableColumn id="106" name="Columna103" dataDxfId="150"/>
    <tableColumn id="107" name="Columna104" dataDxfId="149"/>
    <tableColumn id="108" name="Columna105" dataDxfId="148"/>
    <tableColumn id="109" name="Columna106" dataDxfId="147"/>
    <tableColumn id="110" name="Columna107" dataDxfId="146"/>
    <tableColumn id="111" name="Columna108" dataDxfId="145"/>
    <tableColumn id="112" name="Columna109" dataDxfId="144"/>
    <tableColumn id="113" name="Columna110" dataDxfId="143"/>
    <tableColumn id="114" name="Columna111" dataDxfId="142"/>
    <tableColumn id="115" name="Columna112" dataDxfId="141"/>
    <tableColumn id="116" name="Columna113" dataDxfId="140"/>
    <tableColumn id="117" name="Columna114" dataDxfId="139"/>
    <tableColumn id="118" name="Columna115" dataDxfId="138"/>
    <tableColumn id="119" name="Columna116" dataDxfId="137"/>
    <tableColumn id="120" name="Columna117" dataDxfId="136"/>
    <tableColumn id="121" name="Columna118" dataDxfId="135"/>
    <tableColumn id="122" name="Columna119" dataDxfId="134"/>
    <tableColumn id="123" name="Columna120" dataDxfId="133"/>
    <tableColumn id="124" name="Columna121" dataDxfId="132"/>
    <tableColumn id="125" name="Columna122" dataDxfId="131"/>
    <tableColumn id="126" name="Columna123" dataDxfId="130"/>
    <tableColumn id="127" name="Columna124" dataDxfId="129"/>
    <tableColumn id="128" name="Columna125" dataDxfId="128"/>
    <tableColumn id="129" name="Columna126" dataDxfId="127"/>
    <tableColumn id="130" name="Columna127" dataDxfId="126"/>
    <tableColumn id="131" name="Columna128" dataDxfId="125"/>
    <tableColumn id="132" name="Columna129" dataDxfId="124"/>
    <tableColumn id="133" name="Columna130" dataDxfId="123"/>
    <tableColumn id="134" name="Columna131" dataDxfId="122"/>
    <tableColumn id="135" name="Columna132" dataDxfId="121"/>
    <tableColumn id="136" name="Columna133" dataDxfId="120"/>
    <tableColumn id="137" name="Columna134" dataDxfId="119"/>
    <tableColumn id="138" name="Columna135" dataDxfId="118"/>
    <tableColumn id="139" name="Columna136" dataDxfId="117"/>
    <tableColumn id="140" name="Columna137" dataDxfId="116"/>
    <tableColumn id="141" name="Columna138" dataDxfId="115"/>
    <tableColumn id="142" name="Columna139" dataDxfId="114"/>
    <tableColumn id="143" name="Columna140" dataDxfId="113"/>
    <tableColumn id="144" name="Columna141" dataDxfId="112"/>
    <tableColumn id="145" name="Columna142" dataDxfId="111"/>
    <tableColumn id="146" name="Columna143" dataDxfId="110"/>
    <tableColumn id="147" name="Columna144" dataDxfId="109"/>
    <tableColumn id="148" name="Columna145" dataDxfId="108"/>
    <tableColumn id="149" name="Columna146" dataDxfId="107"/>
    <tableColumn id="150" name="Columna147" dataDxfId="106"/>
    <tableColumn id="151" name="Columna148" dataDxfId="105"/>
    <tableColumn id="152" name="Columna149" dataDxfId="104"/>
    <tableColumn id="153" name="Columna150" dataDxfId="103"/>
    <tableColumn id="154" name="Columna151" dataDxfId="102"/>
    <tableColumn id="155" name="Columna152" dataDxfId="101"/>
    <tableColumn id="156" name="Columna153" dataDxfId="100"/>
    <tableColumn id="157" name="Columna154" dataDxfId="99"/>
    <tableColumn id="158" name="Columna155" dataDxfId="98"/>
    <tableColumn id="159" name="Columna156" dataDxfId="97"/>
    <tableColumn id="160" name="Columna157" dataDxfId="96"/>
    <tableColumn id="161" name="Columna158" dataDxfId="95"/>
    <tableColumn id="162" name="Columna159" dataDxfId="94"/>
    <tableColumn id="163" name="Columna160" dataDxfId="93"/>
    <tableColumn id="164" name="Columna161" dataDxfId="92"/>
    <tableColumn id="165" name="Columna162" dataDxfId="91"/>
    <tableColumn id="166" name="Columna163" dataDxfId="90"/>
    <tableColumn id="167" name="Columna164" dataDxfId="89"/>
    <tableColumn id="168" name="Columna165" dataDxfId="88"/>
    <tableColumn id="169" name="Columna166" dataDxfId="87"/>
    <tableColumn id="170" name="Columna167" dataDxfId="86"/>
    <tableColumn id="171" name="Columna168" dataDxfId="85"/>
    <tableColumn id="172" name="Columna169" dataDxfId="84"/>
    <tableColumn id="173" name="Columna170" dataDxfId="83"/>
    <tableColumn id="174" name="Columna171" dataDxfId="82"/>
    <tableColumn id="175" name="Columna172" dataDxfId="81"/>
    <tableColumn id="176" name="Columna173" dataDxfId="80"/>
    <tableColumn id="177" name="Columna174" dataDxfId="79"/>
    <tableColumn id="178" name="Columna175" dataDxfId="78"/>
    <tableColumn id="179" name="Columna176" dataDxfId="77"/>
    <tableColumn id="180" name="Columna177" dataDxfId="76"/>
    <tableColumn id="181" name="Columna178" dataDxfId="75"/>
    <tableColumn id="182" name="Columna179" dataDxfId="74"/>
    <tableColumn id="183" name="Columna180" dataDxfId="73"/>
    <tableColumn id="184" name="Columna181" dataDxfId="72"/>
    <tableColumn id="185" name="Columna182" dataDxfId="71"/>
    <tableColumn id="186" name="Columna183" dataDxfId="70"/>
    <tableColumn id="187" name="Columna184" dataDxfId="69"/>
    <tableColumn id="188" name="Columna185" dataDxfId="68"/>
    <tableColumn id="189" name="Columna186" dataDxfId="67"/>
    <tableColumn id="190" name="Columna187" dataDxfId="66"/>
    <tableColumn id="191" name="Columna188" dataDxfId="65"/>
    <tableColumn id="192" name="Columna189" dataDxfId="64"/>
    <tableColumn id="193" name="Columna190" dataDxfId="63"/>
    <tableColumn id="194" name="Columna191" dataDxfId="62"/>
    <tableColumn id="195" name="Columna192" dataDxfId="61"/>
    <tableColumn id="196" name="Columna193" dataDxfId="60"/>
    <tableColumn id="197" name="Columna194" dataDxfId="59"/>
    <tableColumn id="198" name="Columna195" dataDxfId="58"/>
    <tableColumn id="199" name="Columna196" dataDxfId="57"/>
    <tableColumn id="200" name="Columna197" dataDxfId="56"/>
    <tableColumn id="201" name="Columna198" dataDxfId="55"/>
    <tableColumn id="202" name="Columna199" dataDxfId="54"/>
    <tableColumn id="203" name="Columna200" dataDxfId="53"/>
    <tableColumn id="204" name="Columna201" dataDxfId="52"/>
    <tableColumn id="205" name="Columna202" dataDxfId="51"/>
    <tableColumn id="206" name="Columna203" dataDxfId="50"/>
    <tableColumn id="207" name="Columna204" dataDxfId="49"/>
    <tableColumn id="208" name="Columna205" dataDxfId="48"/>
    <tableColumn id="209" name="Columna206" dataDxfId="47"/>
    <tableColumn id="210" name="Columna207" dataDxfId="46"/>
    <tableColumn id="211" name="Columna208" dataDxfId="45"/>
    <tableColumn id="212" name="Columna209" dataDxfId="44"/>
    <tableColumn id="213" name="Columna210" dataDxfId="43"/>
    <tableColumn id="214" name="Columna211" dataDxfId="42"/>
    <tableColumn id="215" name="Columna212" dataDxfId="41"/>
    <tableColumn id="216" name="Columna213" dataDxfId="40"/>
    <tableColumn id="217" name="Columna214" dataDxfId="39"/>
    <tableColumn id="218" name="Columna215" dataDxfId="38"/>
    <tableColumn id="219" name="Columna216" dataDxfId="37"/>
    <tableColumn id="220" name="Columna217" dataDxfId="36"/>
    <tableColumn id="221" name="Columna218" dataDxfId="35"/>
    <tableColumn id="222" name="Columna219" dataDxfId="34"/>
    <tableColumn id="223" name="Columna220" dataDxfId="33"/>
    <tableColumn id="224" name="Columna221" dataDxfId="32"/>
    <tableColumn id="225" name="Columna222" dataDxfId="31"/>
    <tableColumn id="226" name="Columna223" dataDxfId="30"/>
    <tableColumn id="227" name="Columna224" dataDxfId="29"/>
    <tableColumn id="228" name="Columna225" dataDxfId="28"/>
    <tableColumn id="229" name="Columna226" dataDxfId="27"/>
    <tableColumn id="230" name="Columna227" dataDxfId="26"/>
    <tableColumn id="231" name="Columna228" dataDxfId="25"/>
    <tableColumn id="232" name="Columna229" dataDxfId="24"/>
    <tableColumn id="233" name="Columna230" dataDxfId="23"/>
    <tableColumn id="234" name="Columna231" dataDxfId="22"/>
    <tableColumn id="235" name="Columna232" dataDxfId="21"/>
    <tableColumn id="236" name="Columna233" dataDxfId="20"/>
    <tableColumn id="237" name="Columna234" dataDxfId="19"/>
    <tableColumn id="238" name="Columna235" dataDxfId="18"/>
    <tableColumn id="239" name="Columna236" dataDxfId="17"/>
    <tableColumn id="240" name="Columna237" dataDxfId="16"/>
    <tableColumn id="241" name="Columna238" dataDxfId="15"/>
    <tableColumn id="242" name="Columna239" dataDxfId="14"/>
    <tableColumn id="243" name="Columna240" dataDxfId="13"/>
    <tableColumn id="244" name="Columna241" dataDxfId="12"/>
    <tableColumn id="245" name="Columna242" dataDxfId="11"/>
    <tableColumn id="246" name="Columna243" dataDxfId="10"/>
    <tableColumn id="247" name="Columna244" dataDxfId="9"/>
    <tableColumn id="248" name="Columna245" dataDxfId="8"/>
    <tableColumn id="249" name="Columna246" dataDxfId="7"/>
    <tableColumn id="250" name="Columna247" dataDxfId="6"/>
    <tableColumn id="251" name="Columna248" dataDxfId="5"/>
    <tableColumn id="252" name="Columna249" dataDxfId="4"/>
    <tableColumn id="253" name="Columna250" dataDxfId="3"/>
    <tableColumn id="254" name="Columna251" dataDxfId="2"/>
    <tableColumn id="255" name="Columna252" dataDxfId="1"/>
    <tableColumn id="256" name="Columna253" dataDxfId="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A15517"/>
  </sheetPr>
  <dimension ref="A1:B14"/>
  <sheetViews>
    <sheetView showGridLines="0" showRuler="0" zoomScale="90" zoomScaleNormal="90" workbookViewId="0">
      <selection activeCell="B10" sqref="B10"/>
    </sheetView>
  </sheetViews>
  <sheetFormatPr baseColWidth="10" defaultRowHeight="15" x14ac:dyDescent="0.25"/>
  <cols>
    <col min="1" max="1" width="7.28515625" customWidth="1"/>
    <col min="2" max="2" width="110.85546875" customWidth="1"/>
  </cols>
  <sheetData>
    <row r="1" spans="1:2" ht="23.25" customHeight="1" x14ac:dyDescent="0.25">
      <c r="A1" s="557" t="s">
        <v>1305</v>
      </c>
      <c r="B1" s="558"/>
    </row>
    <row r="2" spans="1:2" ht="18" customHeight="1" x14ac:dyDescent="0.25">
      <c r="A2" s="559"/>
      <c r="B2" s="560"/>
    </row>
    <row r="3" spans="1:2" ht="21" customHeight="1" x14ac:dyDescent="0.25">
      <c r="A3" s="343"/>
      <c r="B3" s="344" t="s">
        <v>1935</v>
      </c>
    </row>
    <row r="4" spans="1:2" ht="21" x14ac:dyDescent="0.25">
      <c r="A4" s="341" t="s">
        <v>0</v>
      </c>
      <c r="B4" s="342" t="s">
        <v>5</v>
      </c>
    </row>
    <row r="5" spans="1:2" ht="33" customHeight="1" x14ac:dyDescent="0.25">
      <c r="A5" s="338">
        <v>1</v>
      </c>
      <c r="B5" s="339" t="s">
        <v>1152</v>
      </c>
    </row>
    <row r="6" spans="1:2" ht="33" customHeight="1" x14ac:dyDescent="0.25">
      <c r="A6" s="338">
        <v>2</v>
      </c>
      <c r="B6" s="339" t="s">
        <v>1130</v>
      </c>
    </row>
    <row r="7" spans="1:2" ht="33" customHeight="1" x14ac:dyDescent="0.25">
      <c r="A7" s="338">
        <v>3</v>
      </c>
      <c r="B7" s="339" t="s">
        <v>2024</v>
      </c>
    </row>
    <row r="8" spans="1:2" ht="33" customHeight="1" x14ac:dyDescent="0.25">
      <c r="A8" s="338">
        <v>4</v>
      </c>
      <c r="B8" s="339" t="s">
        <v>2025</v>
      </c>
    </row>
    <row r="9" spans="1:2" ht="33" customHeight="1" x14ac:dyDescent="0.25">
      <c r="A9" s="338">
        <v>5</v>
      </c>
      <c r="B9" s="339" t="s">
        <v>2026</v>
      </c>
    </row>
    <row r="10" spans="1:2" ht="33" customHeight="1" x14ac:dyDescent="0.25">
      <c r="A10" s="338">
        <v>6</v>
      </c>
      <c r="B10" s="340" t="s">
        <v>2027</v>
      </c>
    </row>
    <row r="11" spans="1:2" ht="33" customHeight="1" x14ac:dyDescent="0.25">
      <c r="A11" s="338">
        <v>7</v>
      </c>
      <c r="B11" s="340" t="s">
        <v>2028</v>
      </c>
    </row>
    <row r="12" spans="1:2" ht="33" customHeight="1" x14ac:dyDescent="0.25">
      <c r="A12" s="338">
        <v>8</v>
      </c>
      <c r="B12" s="340" t="s">
        <v>2029</v>
      </c>
    </row>
    <row r="13" spans="1:2" ht="33" customHeight="1" x14ac:dyDescent="0.25">
      <c r="A13" s="338">
        <v>9</v>
      </c>
      <c r="B13" s="340" t="s">
        <v>2030</v>
      </c>
    </row>
    <row r="14" spans="1:2" ht="33" customHeight="1" x14ac:dyDescent="0.25">
      <c r="A14" s="338">
        <v>10</v>
      </c>
      <c r="B14" s="340"/>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&amp;C</oddHeader>
    <oddFooter>&amp;L&amp;"-,Cursiva"&amp;10Ejercicio Fiscal 2018&amp;R&amp;10Página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A15517"/>
  </sheetPr>
  <dimension ref="B1:C15"/>
  <sheetViews>
    <sheetView showGridLines="0" showRuler="0" topLeftCell="B7" zoomScale="90" zoomScaleNormal="90" workbookViewId="0">
      <selection activeCell="C14" sqref="C14"/>
    </sheetView>
  </sheetViews>
  <sheetFormatPr baseColWidth="10" defaultRowHeight="15" x14ac:dyDescent="0.25"/>
  <cols>
    <col min="1" max="1" width="3.140625" customWidth="1"/>
    <col min="2" max="2" width="7.28515625" customWidth="1"/>
    <col min="3" max="3" width="110.85546875" customWidth="1"/>
  </cols>
  <sheetData>
    <row r="1" spans="2:3" ht="23.25" customHeight="1" x14ac:dyDescent="0.25">
      <c r="B1" s="557" t="s">
        <v>1609</v>
      </c>
      <c r="C1" s="558"/>
    </row>
    <row r="2" spans="2:3" ht="18" customHeight="1" x14ac:dyDescent="0.25">
      <c r="B2" s="559"/>
      <c r="C2" s="560"/>
    </row>
    <row r="3" spans="2:3" ht="21" x14ac:dyDescent="0.25">
      <c r="B3" s="343"/>
      <c r="C3" s="344" t="str">
        <f>'Objetivos PMD'!$B$3</f>
        <v>Municipio:  SAN JUANITO DE ESCOBEDO JALISCO</v>
      </c>
    </row>
    <row r="4" spans="2:3" ht="21" x14ac:dyDescent="0.25">
      <c r="B4" s="341" t="s">
        <v>0</v>
      </c>
      <c r="C4" s="342" t="s">
        <v>5</v>
      </c>
    </row>
    <row r="5" spans="2:3" ht="34.5" customHeight="1" x14ac:dyDescent="0.25">
      <c r="B5" s="338">
        <v>1</v>
      </c>
      <c r="C5" s="345" t="s">
        <v>2031</v>
      </c>
    </row>
    <row r="6" spans="2:3" ht="34.5" customHeight="1" x14ac:dyDescent="0.25">
      <c r="B6" s="338">
        <v>2</v>
      </c>
      <c r="C6" s="340" t="s">
        <v>2032</v>
      </c>
    </row>
    <row r="7" spans="2:3" ht="34.5" customHeight="1" x14ac:dyDescent="0.25">
      <c r="B7" s="338">
        <v>3</v>
      </c>
      <c r="C7" s="340" t="s">
        <v>2033</v>
      </c>
    </row>
    <row r="8" spans="2:3" ht="34.5" customHeight="1" x14ac:dyDescent="0.25">
      <c r="B8" s="338">
        <v>4</v>
      </c>
      <c r="C8" s="340" t="s">
        <v>2034</v>
      </c>
    </row>
    <row r="9" spans="2:3" ht="34.5" customHeight="1" x14ac:dyDescent="0.25">
      <c r="B9" s="338">
        <v>5</v>
      </c>
      <c r="C9" s="345" t="s">
        <v>2035</v>
      </c>
    </row>
    <row r="10" spans="2:3" ht="34.5" customHeight="1" x14ac:dyDescent="0.25">
      <c r="B10" s="338">
        <v>6</v>
      </c>
      <c r="C10" s="340" t="s">
        <v>2036</v>
      </c>
    </row>
    <row r="11" spans="2:3" ht="34.5" customHeight="1" x14ac:dyDescent="0.25">
      <c r="B11" s="338">
        <v>7</v>
      </c>
      <c r="C11" s="345" t="s">
        <v>2037</v>
      </c>
    </row>
    <row r="12" spans="2:3" ht="34.5" customHeight="1" x14ac:dyDescent="0.25">
      <c r="B12" s="338">
        <v>8</v>
      </c>
      <c r="C12" s="340" t="s">
        <v>2038</v>
      </c>
    </row>
    <row r="13" spans="2:3" ht="34.5" customHeight="1" x14ac:dyDescent="0.25">
      <c r="B13" s="338">
        <v>9</v>
      </c>
      <c r="C13" s="340" t="s">
        <v>2039</v>
      </c>
    </row>
    <row r="14" spans="2:3" ht="34.5" customHeight="1" x14ac:dyDescent="0.25">
      <c r="B14" s="338">
        <v>10</v>
      </c>
      <c r="C14" s="340"/>
    </row>
    <row r="15" spans="2:3" ht="34.5" customHeight="1" x14ac:dyDescent="0.25">
      <c r="B15" s="338">
        <v>11</v>
      </c>
      <c r="C15" s="340"/>
    </row>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2018&amp;R&amp;10Página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29"/>
  <sheetViews>
    <sheetView showGridLines="0" topLeftCell="B1" workbookViewId="0">
      <selection activeCell="B7" sqref="B7:V8"/>
    </sheetView>
  </sheetViews>
  <sheetFormatPr baseColWidth="10" defaultRowHeight="15" x14ac:dyDescent="0.25"/>
  <cols>
    <col min="1" max="1" width="1.42578125" customWidth="1"/>
    <col min="2" max="28" width="1.7109375" customWidth="1"/>
    <col min="29" max="29" width="1.42578125" customWidth="1"/>
    <col min="30" max="45" width="1.7109375" customWidth="1"/>
    <col min="46" max="46" width="3" customWidth="1"/>
    <col min="47" max="94" width="1.7109375" customWidth="1"/>
  </cols>
  <sheetData>
    <row r="1" spans="2:83" ht="15" customHeight="1" x14ac:dyDescent="0.25">
      <c r="B1" s="586" t="s">
        <v>1791</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8"/>
    </row>
    <row r="2" spans="2:83" ht="9" customHeight="1" x14ac:dyDescent="0.25">
      <c r="B2" s="589"/>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c r="BT2" s="590"/>
      <c r="BU2" s="590"/>
      <c r="BV2" s="590"/>
      <c r="BW2" s="590"/>
      <c r="BX2" s="590"/>
      <c r="BY2" s="590"/>
      <c r="BZ2" s="590"/>
      <c r="CA2" s="590"/>
      <c r="CB2" s="590"/>
      <c r="CC2" s="590"/>
      <c r="CD2" s="590"/>
      <c r="CE2" s="591"/>
    </row>
    <row r="3" spans="2:83" ht="15" customHeight="1" x14ac:dyDescent="0.25">
      <c r="B3" s="592" t="str">
        <f>'Objetivos PMD'!$B$3</f>
        <v>Municipio:  SAN JUANITO DE ESCOBEDO JALISCO</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3"/>
      <c r="CC3" s="593"/>
      <c r="CD3" s="593"/>
      <c r="CE3" s="594"/>
    </row>
    <row r="4" spans="2:83" s="1" customFormat="1" ht="5.25" customHeight="1" x14ac:dyDescent="0.25">
      <c r="B4" s="346"/>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39"/>
      <c r="CE4" s="347"/>
    </row>
    <row r="5" spans="2:83" ht="22.5" customHeight="1" x14ac:dyDescent="0.25">
      <c r="B5" s="562" t="s">
        <v>1778</v>
      </c>
      <c r="C5" s="562"/>
      <c r="D5" s="562"/>
      <c r="E5" s="562"/>
      <c r="F5" s="562"/>
      <c r="G5" s="562"/>
      <c r="H5" s="562"/>
      <c r="I5" s="562"/>
      <c r="J5" s="562"/>
      <c r="K5" s="562"/>
      <c r="L5" s="562"/>
      <c r="M5" s="562"/>
      <c r="N5" s="562"/>
      <c r="O5" s="562"/>
      <c r="P5" s="562"/>
      <c r="Q5" s="562"/>
      <c r="R5" s="562"/>
      <c r="S5" s="562"/>
      <c r="T5" s="562"/>
      <c r="U5" s="562"/>
      <c r="V5" s="562"/>
      <c r="W5" s="562" t="s">
        <v>1610</v>
      </c>
      <c r="X5" s="562"/>
      <c r="Y5" s="562"/>
      <c r="Z5" s="562"/>
      <c r="AA5" s="562"/>
      <c r="AB5" s="562"/>
      <c r="AC5" s="562"/>
      <c r="AD5" s="562" t="s">
        <v>1768</v>
      </c>
      <c r="AE5" s="562"/>
      <c r="AF5" s="562"/>
      <c r="AG5" s="562"/>
      <c r="AH5" s="562"/>
      <c r="AI5" s="562"/>
      <c r="AJ5" s="562"/>
      <c r="AK5" s="562" t="s">
        <v>1611</v>
      </c>
      <c r="AL5" s="562"/>
      <c r="AM5" s="562"/>
      <c r="AN5" s="562"/>
      <c r="AO5" s="562"/>
      <c r="AP5" s="562"/>
      <c r="AQ5" s="562"/>
      <c r="AR5" s="562"/>
      <c r="AS5" s="562"/>
      <c r="AT5" s="562"/>
      <c r="AU5" s="562"/>
      <c r="AV5" s="562" t="s">
        <v>1612</v>
      </c>
      <c r="AW5" s="562"/>
      <c r="AX5" s="562"/>
      <c r="AY5" s="562"/>
      <c r="AZ5" s="562"/>
      <c r="BA5" s="562"/>
      <c r="BB5" s="562"/>
      <c r="BC5" s="563" t="s">
        <v>1613</v>
      </c>
      <c r="BD5" s="564"/>
      <c r="BE5" s="564"/>
      <c r="BF5" s="564"/>
      <c r="BG5" s="564"/>
      <c r="BH5" s="564"/>
      <c r="BI5" s="564"/>
      <c r="BJ5" s="564"/>
      <c r="BK5" s="564"/>
      <c r="BL5" s="564"/>
      <c r="BM5" s="565"/>
      <c r="BN5" s="561" t="s">
        <v>1336</v>
      </c>
      <c r="BO5" s="561"/>
      <c r="BP5" s="561"/>
      <c r="BQ5" s="561"/>
      <c r="BR5" s="561"/>
      <c r="BS5" s="561"/>
      <c r="BT5" s="561"/>
      <c r="BU5" s="561"/>
      <c r="BV5" s="561"/>
      <c r="BW5" s="561"/>
      <c r="BX5" s="561"/>
      <c r="BY5" s="561"/>
      <c r="BZ5" s="561"/>
      <c r="CA5" s="561"/>
      <c r="CB5" s="561"/>
      <c r="CC5" s="561"/>
      <c r="CD5" s="561"/>
      <c r="CE5" s="561"/>
    </row>
    <row r="6" spans="2:83" ht="21.75" customHeight="1" x14ac:dyDescent="0.25">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2"/>
      <c r="AY6" s="562"/>
      <c r="AZ6" s="562"/>
      <c r="BA6" s="562"/>
      <c r="BB6" s="562"/>
      <c r="BC6" s="566"/>
      <c r="BD6" s="567"/>
      <c r="BE6" s="567"/>
      <c r="BF6" s="567"/>
      <c r="BG6" s="567"/>
      <c r="BH6" s="567"/>
      <c r="BI6" s="567"/>
      <c r="BJ6" s="567"/>
      <c r="BK6" s="567"/>
      <c r="BL6" s="567"/>
      <c r="BM6" s="568"/>
      <c r="BN6" s="561" t="s">
        <v>1333</v>
      </c>
      <c r="BO6" s="561"/>
      <c r="BP6" s="561"/>
      <c r="BQ6" s="561"/>
      <c r="BR6" s="561"/>
      <c r="BS6" s="561"/>
      <c r="BT6" s="561" t="s">
        <v>1334</v>
      </c>
      <c r="BU6" s="561"/>
      <c r="BV6" s="561"/>
      <c r="BW6" s="561"/>
      <c r="BX6" s="561"/>
      <c r="BY6" s="561"/>
      <c r="BZ6" s="561" t="s">
        <v>1335</v>
      </c>
      <c r="CA6" s="561"/>
      <c r="CB6" s="561"/>
      <c r="CC6" s="561"/>
      <c r="CD6" s="561"/>
      <c r="CE6" s="561"/>
    </row>
    <row r="7" spans="2:83" ht="57.95" customHeight="1" x14ac:dyDescent="0.25">
      <c r="B7" s="583" t="s">
        <v>2040</v>
      </c>
      <c r="C7" s="601"/>
      <c r="D7" s="601"/>
      <c r="E7" s="601"/>
      <c r="F7" s="601"/>
      <c r="G7" s="601"/>
      <c r="H7" s="601"/>
      <c r="I7" s="601"/>
      <c r="J7" s="601"/>
      <c r="K7" s="601"/>
      <c r="L7" s="601"/>
      <c r="M7" s="601"/>
      <c r="N7" s="601"/>
      <c r="O7" s="601"/>
      <c r="P7" s="601"/>
      <c r="Q7" s="578"/>
      <c r="R7" s="578"/>
      <c r="S7" s="578"/>
      <c r="T7" s="578"/>
      <c r="U7" s="578"/>
      <c r="V7" s="579"/>
      <c r="W7" s="583" t="s">
        <v>1770</v>
      </c>
      <c r="X7" s="578"/>
      <c r="Y7" s="578"/>
      <c r="Z7" s="578"/>
      <c r="AA7" s="578"/>
      <c r="AB7" s="578"/>
      <c r="AC7" s="579"/>
      <c r="AD7" s="584" t="s">
        <v>1764</v>
      </c>
      <c r="AE7" s="572"/>
      <c r="AF7" s="572"/>
      <c r="AG7" s="572"/>
      <c r="AH7" s="572"/>
      <c r="AI7" s="572"/>
      <c r="AJ7" s="573"/>
      <c r="AK7" s="584" t="s">
        <v>2043</v>
      </c>
      <c r="AL7" s="596"/>
      <c r="AM7" s="596"/>
      <c r="AN7" s="596"/>
      <c r="AO7" s="596"/>
      <c r="AP7" s="572"/>
      <c r="AQ7" s="572"/>
      <c r="AR7" s="572"/>
      <c r="AS7" s="572"/>
      <c r="AT7" s="572"/>
      <c r="AU7" s="573"/>
      <c r="AV7" s="584" t="s">
        <v>2046</v>
      </c>
      <c r="AW7" s="572"/>
      <c r="AX7" s="572"/>
      <c r="AY7" s="572"/>
      <c r="AZ7" s="572"/>
      <c r="BA7" s="572"/>
      <c r="BB7" s="573"/>
      <c r="BC7" s="595" t="s">
        <v>2048</v>
      </c>
      <c r="BD7" s="572"/>
      <c r="BE7" s="572"/>
      <c r="BF7" s="572"/>
      <c r="BG7" s="572"/>
      <c r="BH7" s="572"/>
      <c r="BI7" s="572"/>
      <c r="BJ7" s="572"/>
      <c r="BK7" s="572"/>
      <c r="BL7" s="572"/>
      <c r="BM7" s="573"/>
      <c r="BN7" s="595"/>
      <c r="BO7" s="596"/>
      <c r="BP7" s="596"/>
      <c r="BQ7" s="596"/>
      <c r="BR7" s="596"/>
      <c r="BS7" s="597"/>
      <c r="BT7" s="595" t="s">
        <v>2049</v>
      </c>
      <c r="BU7" s="596"/>
      <c r="BV7" s="596"/>
      <c r="BW7" s="596"/>
      <c r="BX7" s="596"/>
      <c r="BY7" s="597"/>
      <c r="BZ7" s="595"/>
      <c r="CA7" s="596"/>
      <c r="CB7" s="596"/>
      <c r="CC7" s="596"/>
      <c r="CD7" s="596"/>
      <c r="CE7" s="597"/>
    </row>
    <row r="8" spans="2:83" x14ac:dyDescent="0.25">
      <c r="B8" s="580"/>
      <c r="C8" s="581"/>
      <c r="D8" s="581"/>
      <c r="E8" s="581"/>
      <c r="F8" s="581"/>
      <c r="G8" s="581"/>
      <c r="H8" s="581"/>
      <c r="I8" s="581"/>
      <c r="J8" s="581"/>
      <c r="K8" s="581"/>
      <c r="L8" s="581"/>
      <c r="M8" s="581"/>
      <c r="N8" s="581"/>
      <c r="O8" s="581"/>
      <c r="P8" s="581"/>
      <c r="Q8" s="581"/>
      <c r="R8" s="581"/>
      <c r="S8" s="581"/>
      <c r="T8" s="581"/>
      <c r="U8" s="581"/>
      <c r="V8" s="582"/>
      <c r="W8" s="580"/>
      <c r="X8" s="581"/>
      <c r="Y8" s="581"/>
      <c r="Z8" s="581"/>
      <c r="AA8" s="581"/>
      <c r="AB8" s="581"/>
      <c r="AC8" s="582"/>
      <c r="AD8" s="574"/>
      <c r="AE8" s="575"/>
      <c r="AF8" s="575"/>
      <c r="AG8" s="575"/>
      <c r="AH8" s="575"/>
      <c r="AI8" s="575"/>
      <c r="AJ8" s="576"/>
      <c r="AK8" s="574"/>
      <c r="AL8" s="575"/>
      <c r="AM8" s="575"/>
      <c r="AN8" s="575"/>
      <c r="AO8" s="575"/>
      <c r="AP8" s="575"/>
      <c r="AQ8" s="575"/>
      <c r="AR8" s="575"/>
      <c r="AS8" s="575"/>
      <c r="AT8" s="575"/>
      <c r="AU8" s="576"/>
      <c r="AV8" s="574"/>
      <c r="AW8" s="575"/>
      <c r="AX8" s="575"/>
      <c r="AY8" s="575"/>
      <c r="AZ8" s="575"/>
      <c r="BA8" s="575"/>
      <c r="BB8" s="576"/>
      <c r="BC8" s="574"/>
      <c r="BD8" s="575"/>
      <c r="BE8" s="575"/>
      <c r="BF8" s="575"/>
      <c r="BG8" s="575"/>
      <c r="BH8" s="575"/>
      <c r="BI8" s="575"/>
      <c r="BJ8" s="575"/>
      <c r="BK8" s="575"/>
      <c r="BL8" s="575"/>
      <c r="BM8" s="576"/>
      <c r="BN8" s="598"/>
      <c r="BO8" s="599"/>
      <c r="BP8" s="599"/>
      <c r="BQ8" s="599"/>
      <c r="BR8" s="599"/>
      <c r="BS8" s="600"/>
      <c r="BT8" s="598"/>
      <c r="BU8" s="599"/>
      <c r="BV8" s="599"/>
      <c r="BW8" s="599"/>
      <c r="BX8" s="599"/>
      <c r="BY8" s="600"/>
      <c r="BZ8" s="598"/>
      <c r="CA8" s="599"/>
      <c r="CB8" s="599"/>
      <c r="CC8" s="599"/>
      <c r="CD8" s="599"/>
      <c r="CE8" s="600"/>
    </row>
    <row r="9" spans="2:83" ht="57.95" customHeight="1" x14ac:dyDescent="0.25">
      <c r="B9" s="577" t="s">
        <v>2041</v>
      </c>
      <c r="C9" s="578"/>
      <c r="D9" s="578"/>
      <c r="E9" s="578"/>
      <c r="F9" s="578"/>
      <c r="G9" s="578"/>
      <c r="H9" s="578"/>
      <c r="I9" s="578"/>
      <c r="J9" s="578"/>
      <c r="K9" s="578"/>
      <c r="L9" s="578"/>
      <c r="M9" s="578"/>
      <c r="N9" s="578"/>
      <c r="O9" s="578"/>
      <c r="P9" s="578"/>
      <c r="Q9" s="578"/>
      <c r="R9" s="578"/>
      <c r="S9" s="578"/>
      <c r="T9" s="578"/>
      <c r="U9" s="578"/>
      <c r="V9" s="579"/>
      <c r="W9" s="583" t="s">
        <v>1771</v>
      </c>
      <c r="X9" s="578"/>
      <c r="Y9" s="578"/>
      <c r="Z9" s="578"/>
      <c r="AA9" s="578"/>
      <c r="AB9" s="578"/>
      <c r="AC9" s="579"/>
      <c r="AD9" s="584" t="s">
        <v>1763</v>
      </c>
      <c r="AE9" s="572"/>
      <c r="AF9" s="572"/>
      <c r="AG9" s="572"/>
      <c r="AH9" s="572"/>
      <c r="AI9" s="572"/>
      <c r="AJ9" s="573"/>
      <c r="AK9" s="584" t="s">
        <v>2044</v>
      </c>
      <c r="AL9" s="596"/>
      <c r="AM9" s="596"/>
      <c r="AN9" s="596"/>
      <c r="AO9" s="596"/>
      <c r="AP9" s="572"/>
      <c r="AQ9" s="572"/>
      <c r="AR9" s="572"/>
      <c r="AS9" s="572"/>
      <c r="AT9" s="572"/>
      <c r="AU9" s="573"/>
      <c r="AV9" s="584" t="s">
        <v>345</v>
      </c>
      <c r="AW9" s="572"/>
      <c r="AX9" s="572"/>
      <c r="AY9" s="572"/>
      <c r="AZ9" s="572"/>
      <c r="BA9" s="572"/>
      <c r="BB9" s="573"/>
      <c r="BC9" s="595" t="s">
        <v>2048</v>
      </c>
      <c r="BD9" s="572"/>
      <c r="BE9" s="572"/>
      <c r="BF9" s="572"/>
      <c r="BG9" s="572"/>
      <c r="BH9" s="572"/>
      <c r="BI9" s="572"/>
      <c r="BJ9" s="572"/>
      <c r="BK9" s="572"/>
      <c r="BL9" s="572"/>
      <c r="BM9" s="573"/>
      <c r="BN9" s="595"/>
      <c r="BO9" s="596"/>
      <c r="BP9" s="596"/>
      <c r="BQ9" s="596"/>
      <c r="BR9" s="596"/>
      <c r="BS9" s="597"/>
      <c r="BT9" s="595" t="s">
        <v>2049</v>
      </c>
      <c r="BU9" s="572"/>
      <c r="BV9" s="572"/>
      <c r="BW9" s="572"/>
      <c r="BX9" s="572"/>
      <c r="BY9" s="573"/>
      <c r="BZ9" s="595"/>
      <c r="CA9" s="572"/>
      <c r="CB9" s="572"/>
      <c r="CC9" s="572"/>
      <c r="CD9" s="572"/>
      <c r="CE9" s="573"/>
    </row>
    <row r="10" spans="2:83" x14ac:dyDescent="0.25">
      <c r="B10" s="580"/>
      <c r="C10" s="581"/>
      <c r="D10" s="581"/>
      <c r="E10" s="581"/>
      <c r="F10" s="581"/>
      <c r="G10" s="581"/>
      <c r="H10" s="581"/>
      <c r="I10" s="581"/>
      <c r="J10" s="581"/>
      <c r="K10" s="581"/>
      <c r="L10" s="581"/>
      <c r="M10" s="581"/>
      <c r="N10" s="581"/>
      <c r="O10" s="581"/>
      <c r="P10" s="581"/>
      <c r="Q10" s="581"/>
      <c r="R10" s="581"/>
      <c r="S10" s="581"/>
      <c r="T10" s="581"/>
      <c r="U10" s="581"/>
      <c r="V10" s="582"/>
      <c r="W10" s="580"/>
      <c r="X10" s="581"/>
      <c r="Y10" s="581"/>
      <c r="Z10" s="581"/>
      <c r="AA10" s="581"/>
      <c r="AB10" s="581"/>
      <c r="AC10" s="582"/>
      <c r="AD10" s="574"/>
      <c r="AE10" s="575"/>
      <c r="AF10" s="575"/>
      <c r="AG10" s="575"/>
      <c r="AH10" s="575"/>
      <c r="AI10" s="575"/>
      <c r="AJ10" s="576"/>
      <c r="AK10" s="574"/>
      <c r="AL10" s="575"/>
      <c r="AM10" s="575"/>
      <c r="AN10" s="575"/>
      <c r="AO10" s="575"/>
      <c r="AP10" s="575"/>
      <c r="AQ10" s="575"/>
      <c r="AR10" s="575"/>
      <c r="AS10" s="575"/>
      <c r="AT10" s="575"/>
      <c r="AU10" s="576"/>
      <c r="AV10" s="574"/>
      <c r="AW10" s="575"/>
      <c r="AX10" s="575"/>
      <c r="AY10" s="575"/>
      <c r="AZ10" s="575"/>
      <c r="BA10" s="575"/>
      <c r="BB10" s="576"/>
      <c r="BC10" s="574"/>
      <c r="BD10" s="575"/>
      <c r="BE10" s="575"/>
      <c r="BF10" s="575"/>
      <c r="BG10" s="575"/>
      <c r="BH10" s="575"/>
      <c r="BI10" s="575"/>
      <c r="BJ10" s="575"/>
      <c r="BK10" s="575"/>
      <c r="BL10" s="575"/>
      <c r="BM10" s="576"/>
      <c r="BN10" s="598"/>
      <c r="BO10" s="599"/>
      <c r="BP10" s="599"/>
      <c r="BQ10" s="599"/>
      <c r="BR10" s="599"/>
      <c r="BS10" s="600"/>
      <c r="BT10" s="574"/>
      <c r="BU10" s="575"/>
      <c r="BV10" s="575"/>
      <c r="BW10" s="575"/>
      <c r="BX10" s="575"/>
      <c r="BY10" s="576"/>
      <c r="BZ10" s="574"/>
      <c r="CA10" s="575"/>
      <c r="CB10" s="575"/>
      <c r="CC10" s="575"/>
      <c r="CD10" s="575"/>
      <c r="CE10" s="576"/>
    </row>
    <row r="11" spans="2:83" ht="57.95" customHeight="1" x14ac:dyDescent="0.25">
      <c r="B11" s="577" t="s">
        <v>2042</v>
      </c>
      <c r="C11" s="578"/>
      <c r="D11" s="578"/>
      <c r="E11" s="578"/>
      <c r="F11" s="578"/>
      <c r="G11" s="578"/>
      <c r="H11" s="578"/>
      <c r="I11" s="578"/>
      <c r="J11" s="578"/>
      <c r="K11" s="578"/>
      <c r="L11" s="578"/>
      <c r="M11" s="578"/>
      <c r="N11" s="578"/>
      <c r="O11" s="578"/>
      <c r="P11" s="578"/>
      <c r="Q11" s="578"/>
      <c r="R11" s="578"/>
      <c r="S11" s="578"/>
      <c r="T11" s="578"/>
      <c r="U11" s="578"/>
      <c r="V11" s="579"/>
      <c r="W11" s="583" t="s">
        <v>1771</v>
      </c>
      <c r="X11" s="578"/>
      <c r="Y11" s="578"/>
      <c r="Z11" s="578"/>
      <c r="AA11" s="578"/>
      <c r="AB11" s="578"/>
      <c r="AC11" s="579"/>
      <c r="AD11" s="584" t="s">
        <v>1763</v>
      </c>
      <c r="AE11" s="572"/>
      <c r="AF11" s="572"/>
      <c r="AG11" s="572"/>
      <c r="AH11" s="572"/>
      <c r="AI11" s="572"/>
      <c r="AJ11" s="573"/>
      <c r="AK11" s="571" t="s">
        <v>2045</v>
      </c>
      <c r="AL11" s="572"/>
      <c r="AM11" s="572"/>
      <c r="AN11" s="572"/>
      <c r="AO11" s="572"/>
      <c r="AP11" s="572"/>
      <c r="AQ11" s="572"/>
      <c r="AR11" s="572"/>
      <c r="AS11" s="572"/>
      <c r="AT11" s="572"/>
      <c r="AU11" s="573"/>
      <c r="AV11" s="571" t="s">
        <v>2047</v>
      </c>
      <c r="AW11" s="572"/>
      <c r="AX11" s="572"/>
      <c r="AY11" s="572"/>
      <c r="AZ11" s="572"/>
      <c r="BA11" s="572"/>
      <c r="BB11" s="573"/>
      <c r="BC11" s="571" t="s">
        <v>2048</v>
      </c>
      <c r="BD11" s="572"/>
      <c r="BE11" s="572"/>
      <c r="BF11" s="572"/>
      <c r="BG11" s="572"/>
      <c r="BH11" s="572"/>
      <c r="BI11" s="572"/>
      <c r="BJ11" s="572"/>
      <c r="BK11" s="572"/>
      <c r="BL11" s="572"/>
      <c r="BM11" s="573"/>
      <c r="BN11" s="571"/>
      <c r="BO11" s="572"/>
      <c r="BP11" s="572"/>
      <c r="BQ11" s="572"/>
      <c r="BR11" s="572"/>
      <c r="BS11" s="573"/>
      <c r="BT11" s="571" t="s">
        <v>2049</v>
      </c>
      <c r="BU11" s="572"/>
      <c r="BV11" s="572"/>
      <c r="BW11" s="572"/>
      <c r="BX11" s="572"/>
      <c r="BY11" s="573"/>
      <c r="BZ11" s="571"/>
      <c r="CA11" s="572"/>
      <c r="CB11" s="572"/>
      <c r="CC11" s="572"/>
      <c r="CD11" s="572"/>
      <c r="CE11" s="573"/>
    </row>
    <row r="12" spans="2:83" x14ac:dyDescent="0.25">
      <c r="B12" s="580"/>
      <c r="C12" s="581"/>
      <c r="D12" s="581"/>
      <c r="E12" s="581"/>
      <c r="F12" s="581"/>
      <c r="G12" s="581"/>
      <c r="H12" s="581"/>
      <c r="I12" s="581"/>
      <c r="J12" s="581"/>
      <c r="K12" s="581"/>
      <c r="L12" s="581"/>
      <c r="M12" s="581"/>
      <c r="N12" s="581"/>
      <c r="O12" s="581"/>
      <c r="P12" s="581"/>
      <c r="Q12" s="581"/>
      <c r="R12" s="581"/>
      <c r="S12" s="581"/>
      <c r="T12" s="581"/>
      <c r="U12" s="581"/>
      <c r="V12" s="582"/>
      <c r="W12" s="580"/>
      <c r="X12" s="581"/>
      <c r="Y12" s="581"/>
      <c r="Z12" s="581"/>
      <c r="AA12" s="581"/>
      <c r="AB12" s="581"/>
      <c r="AC12" s="582"/>
      <c r="AD12" s="574"/>
      <c r="AE12" s="575"/>
      <c r="AF12" s="575"/>
      <c r="AG12" s="575"/>
      <c r="AH12" s="575"/>
      <c r="AI12" s="575"/>
      <c r="AJ12" s="576"/>
      <c r="AK12" s="574"/>
      <c r="AL12" s="575"/>
      <c r="AM12" s="575"/>
      <c r="AN12" s="575"/>
      <c r="AO12" s="575"/>
      <c r="AP12" s="575"/>
      <c r="AQ12" s="575"/>
      <c r="AR12" s="575"/>
      <c r="AS12" s="575"/>
      <c r="AT12" s="575"/>
      <c r="AU12" s="576"/>
      <c r="AV12" s="574"/>
      <c r="AW12" s="575"/>
      <c r="AX12" s="575"/>
      <c r="AY12" s="575"/>
      <c r="AZ12" s="575"/>
      <c r="BA12" s="575"/>
      <c r="BB12" s="576"/>
      <c r="BC12" s="574"/>
      <c r="BD12" s="575"/>
      <c r="BE12" s="575"/>
      <c r="BF12" s="575"/>
      <c r="BG12" s="575"/>
      <c r="BH12" s="575"/>
      <c r="BI12" s="575"/>
      <c r="BJ12" s="575"/>
      <c r="BK12" s="575"/>
      <c r="BL12" s="575"/>
      <c r="BM12" s="576"/>
      <c r="BN12" s="574"/>
      <c r="BO12" s="575"/>
      <c r="BP12" s="575"/>
      <c r="BQ12" s="575"/>
      <c r="BR12" s="575"/>
      <c r="BS12" s="576"/>
      <c r="BT12" s="574"/>
      <c r="BU12" s="575"/>
      <c r="BV12" s="575"/>
      <c r="BW12" s="575"/>
      <c r="BX12" s="575"/>
      <c r="BY12" s="576"/>
      <c r="BZ12" s="574"/>
      <c r="CA12" s="575"/>
      <c r="CB12" s="575"/>
      <c r="CC12" s="575"/>
      <c r="CD12" s="575"/>
      <c r="CE12" s="576"/>
    </row>
    <row r="13" spans="2:83" ht="57.95" customHeight="1" x14ac:dyDescent="0.25">
      <c r="B13" s="577"/>
      <c r="C13" s="578"/>
      <c r="D13" s="578"/>
      <c r="E13" s="578"/>
      <c r="F13" s="578"/>
      <c r="G13" s="578"/>
      <c r="H13" s="578"/>
      <c r="I13" s="578"/>
      <c r="J13" s="578"/>
      <c r="K13" s="578"/>
      <c r="L13" s="578"/>
      <c r="M13" s="578"/>
      <c r="N13" s="578"/>
      <c r="O13" s="578"/>
      <c r="P13" s="578"/>
      <c r="Q13" s="578"/>
      <c r="R13" s="578"/>
      <c r="S13" s="578"/>
      <c r="T13" s="578"/>
      <c r="U13" s="578"/>
      <c r="V13" s="579"/>
      <c r="W13" s="583"/>
      <c r="X13" s="578"/>
      <c r="Y13" s="578"/>
      <c r="Z13" s="578"/>
      <c r="AA13" s="578"/>
      <c r="AB13" s="578"/>
      <c r="AC13" s="579"/>
      <c r="AD13" s="584"/>
      <c r="AE13" s="572"/>
      <c r="AF13" s="572"/>
      <c r="AG13" s="572"/>
      <c r="AH13" s="572"/>
      <c r="AI13" s="572"/>
      <c r="AJ13" s="573"/>
      <c r="AK13" s="577"/>
      <c r="AL13" s="578"/>
      <c r="AM13" s="578"/>
      <c r="AN13" s="578"/>
      <c r="AO13" s="578"/>
      <c r="AP13" s="578"/>
      <c r="AQ13" s="578"/>
      <c r="AR13" s="578"/>
      <c r="AS13" s="578"/>
      <c r="AT13" s="578"/>
      <c r="AU13" s="579"/>
      <c r="AV13" s="577"/>
      <c r="AW13" s="578"/>
      <c r="AX13" s="578"/>
      <c r="AY13" s="578"/>
      <c r="AZ13" s="578"/>
      <c r="BA13" s="578"/>
      <c r="BB13" s="579"/>
      <c r="BC13" s="577"/>
      <c r="BD13" s="578"/>
      <c r="BE13" s="578"/>
      <c r="BF13" s="578"/>
      <c r="BG13" s="578"/>
      <c r="BH13" s="578"/>
      <c r="BI13" s="578"/>
      <c r="BJ13" s="578"/>
      <c r="BK13" s="578"/>
      <c r="BL13" s="578"/>
      <c r="BM13" s="579"/>
      <c r="BN13" s="577"/>
      <c r="BO13" s="578"/>
      <c r="BP13" s="578"/>
      <c r="BQ13" s="578"/>
      <c r="BR13" s="578"/>
      <c r="BS13" s="579"/>
      <c r="BT13" s="577"/>
      <c r="BU13" s="578"/>
      <c r="BV13" s="578"/>
      <c r="BW13" s="578"/>
      <c r="BX13" s="578"/>
      <c r="BY13" s="579"/>
      <c r="BZ13" s="577"/>
      <c r="CA13" s="578"/>
      <c r="CB13" s="578"/>
      <c r="CC13" s="578"/>
      <c r="CD13" s="578"/>
      <c r="CE13" s="579"/>
    </row>
    <row r="14" spans="2:83" x14ac:dyDescent="0.25">
      <c r="B14" s="580"/>
      <c r="C14" s="581"/>
      <c r="D14" s="581"/>
      <c r="E14" s="581"/>
      <c r="F14" s="581"/>
      <c r="G14" s="581"/>
      <c r="H14" s="581"/>
      <c r="I14" s="581"/>
      <c r="J14" s="581"/>
      <c r="K14" s="581"/>
      <c r="L14" s="581"/>
      <c r="M14" s="581"/>
      <c r="N14" s="581"/>
      <c r="O14" s="581"/>
      <c r="P14" s="581"/>
      <c r="Q14" s="581"/>
      <c r="R14" s="581"/>
      <c r="S14" s="581"/>
      <c r="T14" s="581"/>
      <c r="U14" s="581"/>
      <c r="V14" s="582"/>
      <c r="W14" s="580"/>
      <c r="X14" s="581"/>
      <c r="Y14" s="581"/>
      <c r="Z14" s="581"/>
      <c r="AA14" s="581"/>
      <c r="AB14" s="581"/>
      <c r="AC14" s="582"/>
      <c r="AD14" s="574"/>
      <c r="AE14" s="575"/>
      <c r="AF14" s="575"/>
      <c r="AG14" s="575"/>
      <c r="AH14" s="575"/>
      <c r="AI14" s="575"/>
      <c r="AJ14" s="576"/>
      <c r="AK14" s="580"/>
      <c r="AL14" s="581"/>
      <c r="AM14" s="581"/>
      <c r="AN14" s="581"/>
      <c r="AO14" s="581"/>
      <c r="AP14" s="581"/>
      <c r="AQ14" s="581"/>
      <c r="AR14" s="581"/>
      <c r="AS14" s="581"/>
      <c r="AT14" s="581"/>
      <c r="AU14" s="582"/>
      <c r="AV14" s="580"/>
      <c r="AW14" s="581"/>
      <c r="AX14" s="581"/>
      <c r="AY14" s="581"/>
      <c r="AZ14" s="581"/>
      <c r="BA14" s="581"/>
      <c r="BB14" s="582"/>
      <c r="BC14" s="580"/>
      <c r="BD14" s="581"/>
      <c r="BE14" s="581"/>
      <c r="BF14" s="581"/>
      <c r="BG14" s="581"/>
      <c r="BH14" s="581"/>
      <c r="BI14" s="581"/>
      <c r="BJ14" s="581"/>
      <c r="BK14" s="581"/>
      <c r="BL14" s="581"/>
      <c r="BM14" s="582"/>
      <c r="BN14" s="580"/>
      <c r="BO14" s="581"/>
      <c r="BP14" s="581"/>
      <c r="BQ14" s="581"/>
      <c r="BR14" s="581"/>
      <c r="BS14" s="582"/>
      <c r="BT14" s="580"/>
      <c r="BU14" s="581"/>
      <c r="BV14" s="581"/>
      <c r="BW14" s="581"/>
      <c r="BX14" s="581"/>
      <c r="BY14" s="582"/>
      <c r="BZ14" s="580"/>
      <c r="CA14" s="581"/>
      <c r="CB14" s="581"/>
      <c r="CC14" s="581"/>
      <c r="CD14" s="581"/>
      <c r="CE14" s="582"/>
    </row>
    <row r="15" spans="2:83" s="266" customFormat="1" x14ac:dyDescent="0.25"/>
    <row r="16" spans="2:83" s="266" customFormat="1" ht="15" hidden="1" customHeight="1" x14ac:dyDescent="0.25">
      <c r="B16" s="264"/>
      <c r="C16" s="264"/>
      <c r="D16" s="264"/>
      <c r="E16" s="264"/>
      <c r="F16" s="264"/>
      <c r="G16" s="264"/>
      <c r="H16" s="264"/>
      <c r="I16" s="264"/>
      <c r="J16" s="264"/>
      <c r="K16" s="264"/>
      <c r="L16" s="264"/>
      <c r="M16" s="264"/>
      <c r="N16" s="264"/>
      <c r="O16" s="264"/>
      <c r="P16" s="264"/>
      <c r="Q16" s="267" t="s">
        <v>1762</v>
      </c>
      <c r="R16" s="264"/>
      <c r="S16" s="264"/>
      <c r="T16" s="264"/>
      <c r="U16" s="264"/>
      <c r="V16" s="264"/>
      <c r="W16" s="264"/>
      <c r="X16" s="264"/>
      <c r="Y16" s="264"/>
      <c r="Z16" s="264"/>
      <c r="AA16" s="264"/>
      <c r="AB16" s="264"/>
      <c r="AC16" s="264"/>
      <c r="AD16" s="264"/>
      <c r="AE16" s="264"/>
      <c r="AF16" s="264"/>
      <c r="AG16" s="264" t="s">
        <v>1769</v>
      </c>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row>
    <row r="17" spans="2:76" s="266" customFormat="1" ht="15.75" hidden="1" customHeight="1" x14ac:dyDescent="0.25">
      <c r="B17" s="265"/>
      <c r="C17" s="265"/>
      <c r="D17" s="265"/>
      <c r="E17" s="265"/>
      <c r="F17" s="265"/>
      <c r="G17" s="265"/>
      <c r="H17" s="265"/>
      <c r="I17" s="265"/>
      <c r="J17" s="265"/>
      <c r="K17" s="265"/>
      <c r="L17" s="265"/>
      <c r="M17" s="265"/>
      <c r="N17" s="265"/>
      <c r="O17" s="265"/>
      <c r="P17" s="265"/>
      <c r="Q17" s="267" t="s">
        <v>1763</v>
      </c>
      <c r="R17" s="265"/>
      <c r="S17" s="265"/>
      <c r="T17" s="265"/>
      <c r="U17" s="265"/>
      <c r="V17" s="265"/>
      <c r="W17" s="264"/>
      <c r="X17" s="264"/>
      <c r="Y17" s="264"/>
      <c r="Z17" s="264"/>
      <c r="AA17" s="264"/>
      <c r="AB17" s="264"/>
      <c r="AC17" s="264"/>
      <c r="AD17" s="264"/>
      <c r="AE17" s="264"/>
      <c r="AF17" s="264"/>
      <c r="AG17" s="264" t="s">
        <v>1770</v>
      </c>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row>
    <row r="18" spans="2:76" s="266" customFormat="1" ht="18" hidden="1" customHeight="1" x14ac:dyDescent="0.25">
      <c r="B18" s="265"/>
      <c r="C18" s="265"/>
      <c r="D18" s="265"/>
      <c r="E18" s="265"/>
      <c r="F18" s="265"/>
      <c r="G18" s="265"/>
      <c r="H18" s="265"/>
      <c r="I18" s="265"/>
      <c r="J18" s="265"/>
      <c r="K18" s="265"/>
      <c r="L18" s="265"/>
      <c r="M18" s="265"/>
      <c r="N18" s="265"/>
      <c r="O18" s="265"/>
      <c r="P18" s="265"/>
      <c r="Q18" s="267" t="s">
        <v>1764</v>
      </c>
      <c r="R18" s="265"/>
      <c r="S18" s="265"/>
      <c r="T18" s="265"/>
      <c r="U18" s="265"/>
      <c r="V18" s="265"/>
      <c r="W18" s="264"/>
      <c r="X18" s="264"/>
      <c r="Y18" s="264"/>
      <c r="Z18" s="264"/>
      <c r="AA18" s="264"/>
      <c r="AB18" s="264"/>
      <c r="AC18" s="264"/>
      <c r="AD18" s="264"/>
      <c r="AE18" s="264"/>
      <c r="AF18" s="264"/>
      <c r="AG18" s="264" t="s">
        <v>1771</v>
      </c>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row>
    <row r="19" spans="2:76" s="266" customFormat="1" hidden="1" x14ac:dyDescent="0.25">
      <c r="B19" s="265"/>
      <c r="C19" s="265"/>
      <c r="D19" s="265"/>
      <c r="E19" s="265"/>
      <c r="F19" s="265"/>
      <c r="G19" s="265"/>
      <c r="H19" s="265"/>
      <c r="I19" s="265"/>
      <c r="J19" s="265"/>
      <c r="K19" s="265"/>
      <c r="L19" s="265"/>
      <c r="M19" s="265"/>
      <c r="N19" s="265"/>
      <c r="O19" s="265"/>
      <c r="P19" s="265"/>
      <c r="Q19" s="267"/>
      <c r="R19" s="265"/>
      <c r="S19" s="265"/>
      <c r="T19" s="265"/>
      <c r="U19" s="265"/>
      <c r="V19" s="265"/>
      <c r="W19" s="264"/>
      <c r="X19" s="264"/>
      <c r="Y19" s="264"/>
      <c r="Z19" s="264"/>
      <c r="AA19" s="264"/>
      <c r="AB19" s="264"/>
      <c r="AC19" s="264"/>
      <c r="AD19" s="264"/>
      <c r="AE19" s="264"/>
      <c r="AF19" s="264"/>
      <c r="AG19" s="264" t="s">
        <v>1555</v>
      </c>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row>
    <row r="20" spans="2:76" s="266" customFormat="1" x14ac:dyDescent="0.25">
      <c r="B20" s="265"/>
      <c r="C20" s="265"/>
      <c r="D20" s="265"/>
      <c r="E20" s="265"/>
      <c r="F20" s="265"/>
      <c r="G20" s="265"/>
      <c r="H20" s="265"/>
      <c r="I20" s="265"/>
      <c r="J20" s="265"/>
      <c r="K20" s="265"/>
      <c r="L20" s="265"/>
      <c r="M20" s="265"/>
      <c r="N20" s="265"/>
      <c r="O20" s="265"/>
      <c r="P20" s="265"/>
      <c r="Q20" s="267"/>
      <c r="R20" s="265"/>
      <c r="S20" s="265"/>
      <c r="T20" s="265"/>
      <c r="U20" s="265"/>
      <c r="V20" s="265"/>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row>
    <row r="21" spans="2:76" ht="15" customHeight="1" x14ac:dyDescent="0.25">
      <c r="B21" s="602" t="s">
        <v>1762</v>
      </c>
      <c r="C21" s="602"/>
      <c r="D21" s="602"/>
      <c r="E21" s="602"/>
      <c r="F21" s="602"/>
      <c r="G21" s="602"/>
      <c r="H21" s="602"/>
      <c r="I21" s="602"/>
      <c r="J21" s="602"/>
      <c r="K21" s="602"/>
      <c r="L21" s="602"/>
      <c r="M21" s="261"/>
      <c r="N21" s="261"/>
      <c r="O21" s="261"/>
      <c r="P21" s="261"/>
      <c r="Q21" s="262"/>
      <c r="R21" s="262"/>
      <c r="S21" s="262"/>
      <c r="T21" s="262"/>
      <c r="U21" s="262"/>
      <c r="V21" s="262"/>
      <c r="W21" s="262"/>
      <c r="X21" s="262"/>
      <c r="Y21" s="262"/>
      <c r="Z21" s="262"/>
      <c r="AA21" s="262"/>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row>
    <row r="22" spans="2:76" ht="32.25" customHeight="1" x14ac:dyDescent="0.25">
      <c r="B22" s="585" t="s">
        <v>1765</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c r="BU22" s="585"/>
      <c r="BV22" s="585"/>
      <c r="BW22" s="585"/>
      <c r="BX22" s="585"/>
    </row>
    <row r="23" spans="2:76" x14ac:dyDescent="0.25">
      <c r="B23" s="35" t="s">
        <v>1763</v>
      </c>
      <c r="C23" s="35"/>
      <c r="D23" s="35"/>
      <c r="E23" s="35"/>
      <c r="F23" s="35"/>
      <c r="G23" s="35"/>
      <c r="H23" s="35"/>
      <c r="I23" s="35"/>
      <c r="J23" s="35"/>
      <c r="K23" s="35"/>
      <c r="L23" s="35"/>
      <c r="M23" s="35"/>
      <c r="N23" s="35"/>
      <c r="O23" s="35"/>
      <c r="P23" s="35"/>
    </row>
    <row r="24" spans="2:76" ht="28.5" customHeight="1" x14ac:dyDescent="0.25">
      <c r="B24" s="569" t="s">
        <v>1766</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569"/>
      <c r="BA24" s="569"/>
      <c r="BB24" s="569"/>
      <c r="BC24" s="569"/>
      <c r="BD24" s="569"/>
      <c r="BE24" s="569"/>
      <c r="BF24" s="569"/>
      <c r="BG24" s="569"/>
      <c r="BH24" s="569"/>
      <c r="BI24" s="569"/>
      <c r="BJ24" s="569"/>
      <c r="BK24" s="569"/>
      <c r="BL24" s="569"/>
      <c r="BM24" s="569"/>
      <c r="BN24" s="569"/>
      <c r="BO24" s="569"/>
      <c r="BP24" s="569"/>
      <c r="BQ24" s="569"/>
      <c r="BR24" s="569"/>
      <c r="BS24" s="569"/>
      <c r="BT24" s="569"/>
      <c r="BU24" s="569"/>
      <c r="BV24" s="569"/>
      <c r="BW24" s="569"/>
      <c r="BX24" s="569"/>
    </row>
    <row r="25" spans="2:76" x14ac:dyDescent="0.25">
      <c r="B25" s="35" t="s">
        <v>1764</v>
      </c>
      <c r="C25" s="35"/>
      <c r="D25" s="35"/>
      <c r="E25" s="35"/>
      <c r="F25" s="35"/>
      <c r="G25" s="35"/>
      <c r="H25" s="35"/>
      <c r="I25" s="35"/>
      <c r="J25" s="35"/>
      <c r="K25" s="35"/>
      <c r="L25" s="35"/>
      <c r="M25" s="35"/>
      <c r="N25" s="35"/>
      <c r="O25" s="35"/>
      <c r="P25" s="35"/>
    </row>
    <row r="26" spans="2:76" x14ac:dyDescent="0.25">
      <c r="B26" s="570" t="s">
        <v>1767</v>
      </c>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row>
    <row r="27" spans="2:76" x14ac:dyDescent="0.25">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row>
    <row r="28" spans="2:76" x14ac:dyDescent="0.25">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row>
    <row r="29" spans="2:76" x14ac:dyDescent="0.25">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row>
  </sheetData>
  <mergeCells count="52">
    <mergeCell ref="B21:L21"/>
    <mergeCell ref="BZ7:CE8"/>
    <mergeCell ref="B9:V10"/>
    <mergeCell ref="W9:AC10"/>
    <mergeCell ref="AD9:AJ10"/>
    <mergeCell ref="AK9:AU10"/>
    <mergeCell ref="AV9:BB10"/>
    <mergeCell ref="BC9:BM10"/>
    <mergeCell ref="BN9:BS10"/>
    <mergeCell ref="BT9:BY10"/>
    <mergeCell ref="BZ9:CE10"/>
    <mergeCell ref="BN13:BS14"/>
    <mergeCell ref="B11:V12"/>
    <mergeCell ref="W11:AC12"/>
    <mergeCell ref="B1:CE2"/>
    <mergeCell ref="B3:CE3"/>
    <mergeCell ref="BT13:BY14"/>
    <mergeCell ref="BZ13:CE14"/>
    <mergeCell ref="BT6:BY6"/>
    <mergeCell ref="BN7:BS8"/>
    <mergeCell ref="BT7:BY8"/>
    <mergeCell ref="B7:V8"/>
    <mergeCell ref="W7:AC8"/>
    <mergeCell ref="AD7:AJ8"/>
    <mergeCell ref="AK7:AU8"/>
    <mergeCell ref="AV7:BB8"/>
    <mergeCell ref="BC7:BM8"/>
    <mergeCell ref="BN5:CE5"/>
    <mergeCell ref="BN6:BS6"/>
    <mergeCell ref="B5:V6"/>
    <mergeCell ref="B24:BX24"/>
    <mergeCell ref="B26:BX26"/>
    <mergeCell ref="BN11:BS12"/>
    <mergeCell ref="BT11:BY12"/>
    <mergeCell ref="BZ11:CE12"/>
    <mergeCell ref="B13:V14"/>
    <mergeCell ref="W13:AC14"/>
    <mergeCell ref="AD13:AJ14"/>
    <mergeCell ref="AK13:AU14"/>
    <mergeCell ref="AV13:BB14"/>
    <mergeCell ref="AD11:AJ12"/>
    <mergeCell ref="AK11:AU12"/>
    <mergeCell ref="AV11:BB12"/>
    <mergeCell ref="BC11:BM12"/>
    <mergeCell ref="B22:BX22"/>
    <mergeCell ref="BC13:BM14"/>
    <mergeCell ref="BZ6:CE6"/>
    <mergeCell ref="W5:AC6"/>
    <mergeCell ref="AD5:AJ6"/>
    <mergeCell ref="AK5:AU6"/>
    <mergeCell ref="AV5:BB6"/>
    <mergeCell ref="BC5:BM6"/>
  </mergeCells>
  <dataValidations count="2">
    <dataValidation type="list" allowBlank="1" showInputMessage="1" showErrorMessage="1" sqref="AD7:AJ14">
      <formula1>$Q$16:$Q$18</formula1>
    </dataValidation>
    <dataValidation type="list" allowBlank="1" showInputMessage="1" showErrorMessage="1" sqref="W7:AC14">
      <formula1>$AG$16:$AG$19</formula1>
    </dataValidation>
  </dataValidations>
  <printOptions horizontalCentered="1"/>
  <pageMargins left="0.43307086614173229" right="0.39370078740157483" top="0.74803149606299213" bottom="0.74803149606299213" header="0.31496062992125984" footer="0.31496062992125984"/>
  <pageSetup scale="87" orientation="landscape" horizontalDpi="4294967295" verticalDpi="4294967295" r:id="rId1"/>
  <headerFooter>
    <oddFooter>&amp;L&amp;"-,Cursiva"Ejercicio Fiscal 2018&amp;R&amp;10Página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sheetPr>
  <dimension ref="A1:CD36"/>
  <sheetViews>
    <sheetView showGridLines="0" showRuler="0" zoomScale="90" zoomScaleNormal="90" zoomScalePageLayoutView="90" workbookViewId="0">
      <selection activeCell="BP30" sqref="BP30:CC30"/>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x14ac:dyDescent="0.25">
      <c r="A1" s="603" t="s">
        <v>1777</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5"/>
    </row>
    <row r="2" spans="1:81" ht="15" customHeight="1" x14ac:dyDescent="0.25">
      <c r="A2" s="606"/>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8"/>
    </row>
    <row r="3" spans="1:81" ht="27.75" customHeight="1" x14ac:dyDescent="0.25">
      <c r="A3" s="629" t="str">
        <f>'Objetivos PMD'!$B$3</f>
        <v>Municipio:  SAN JUANITO DE ESCOBEDO JALISCO</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0"/>
      <c r="CC3" s="631"/>
    </row>
    <row r="4" spans="1:81" ht="6" customHeight="1" x14ac:dyDescent="0.2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75" x14ac:dyDescent="0.3">
      <c r="A5" s="276" t="s">
        <v>1592</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2"/>
      <c r="AL5" s="68"/>
      <c r="AM5" s="273" t="s">
        <v>1591</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25">
      <c r="A6" s="609" t="s">
        <v>1556</v>
      </c>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1"/>
      <c r="AL6" s="68"/>
      <c r="AM6" s="612" t="s">
        <v>1968</v>
      </c>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4"/>
    </row>
    <row r="7" spans="1:81" ht="6" customHeight="1" x14ac:dyDescent="0.2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3">
      <c r="A8" s="287" t="s">
        <v>1608</v>
      </c>
      <c r="B8" s="274"/>
      <c r="C8" s="274"/>
      <c r="D8" s="274"/>
      <c r="E8" s="274"/>
      <c r="F8" s="274"/>
      <c r="G8" s="274"/>
      <c r="H8" s="274"/>
      <c r="I8" s="274"/>
      <c r="J8" s="274"/>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6"/>
    </row>
    <row r="9" spans="1:81" ht="18.75" x14ac:dyDescent="0.25">
      <c r="A9" s="285" t="s">
        <v>1337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1772</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25">
      <c r="A10" s="617" t="s">
        <v>2042</v>
      </c>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9"/>
      <c r="AM10" s="623" t="s">
        <v>2050</v>
      </c>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5"/>
    </row>
    <row r="11" spans="1:81" x14ac:dyDescent="0.25">
      <c r="A11" s="617"/>
      <c r="B11" s="618"/>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9"/>
      <c r="AM11" s="623"/>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4"/>
      <c r="BV11" s="624"/>
      <c r="BW11" s="624"/>
      <c r="BX11" s="624"/>
      <c r="BY11" s="624"/>
      <c r="BZ11" s="624"/>
      <c r="CA11" s="624"/>
      <c r="CB11" s="624"/>
      <c r="CC11" s="625"/>
    </row>
    <row r="12" spans="1:81" x14ac:dyDescent="0.25">
      <c r="A12" s="617"/>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9"/>
      <c r="AM12" s="623"/>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4"/>
      <c r="BV12" s="624"/>
      <c r="BW12" s="624"/>
      <c r="BX12" s="624"/>
      <c r="BY12" s="624"/>
      <c r="BZ12" s="624"/>
      <c r="CA12" s="624"/>
      <c r="CB12" s="624"/>
      <c r="CC12" s="625"/>
    </row>
    <row r="13" spans="1:81" ht="18.75" x14ac:dyDescent="0.25">
      <c r="A13" s="617"/>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9"/>
      <c r="AM13" s="77" t="s">
        <v>1590</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25">
      <c r="A14" s="617"/>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9"/>
      <c r="AM14" s="623" t="s">
        <v>2051</v>
      </c>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5"/>
    </row>
    <row r="15" spans="1:81" x14ac:dyDescent="0.25">
      <c r="A15" s="620"/>
      <c r="B15" s="621"/>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2"/>
      <c r="AM15" s="626"/>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7"/>
      <c r="BW15" s="627"/>
      <c r="BX15" s="627"/>
      <c r="BY15" s="627"/>
      <c r="BZ15" s="627"/>
      <c r="CA15" s="627"/>
      <c r="CB15" s="627"/>
      <c r="CC15" s="628"/>
    </row>
    <row r="16" spans="1:81" ht="6" customHeight="1" x14ac:dyDescent="0.2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3">
      <c r="A17" s="289" t="s">
        <v>1593</v>
      </c>
      <c r="B17" s="275"/>
      <c r="C17" s="275"/>
      <c r="D17" s="275"/>
      <c r="E17" s="275"/>
      <c r="F17" s="275"/>
      <c r="G17" s="275"/>
      <c r="H17" s="275"/>
      <c r="I17" s="275"/>
      <c r="J17" s="275"/>
      <c r="K17" s="275"/>
      <c r="L17" s="275"/>
      <c r="M17" s="275"/>
      <c r="N17" s="632" t="s">
        <v>2052</v>
      </c>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4"/>
      <c r="BK17" s="276" t="s">
        <v>1594</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3">
      <c r="A18" s="291"/>
      <c r="B18" s="279"/>
      <c r="C18" s="279"/>
      <c r="D18" s="279"/>
      <c r="E18" s="279"/>
      <c r="F18" s="279"/>
      <c r="G18" s="279"/>
      <c r="H18" s="279"/>
      <c r="I18" s="279"/>
      <c r="J18" s="279"/>
      <c r="K18" s="279"/>
      <c r="L18" s="279"/>
      <c r="M18" s="279"/>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6"/>
      <c r="BK18" s="280"/>
      <c r="BL18" s="637" t="s">
        <v>2053</v>
      </c>
      <c r="BM18" s="637"/>
      <c r="BN18" s="637"/>
      <c r="BO18" s="637"/>
      <c r="BP18" s="637"/>
      <c r="BQ18" s="637"/>
      <c r="BR18" s="637"/>
      <c r="BS18" s="637"/>
      <c r="BT18" s="637"/>
      <c r="BU18" s="637"/>
      <c r="BV18" s="637"/>
      <c r="BW18" s="637"/>
      <c r="BX18" s="637"/>
      <c r="BY18" s="637"/>
      <c r="BZ18" s="637"/>
      <c r="CA18" s="637"/>
      <c r="CB18" s="637"/>
      <c r="CC18" s="638"/>
      <c r="CD18" s="70"/>
    </row>
    <row r="19" spans="1:82" ht="5.25" customHeight="1" x14ac:dyDescent="0.25">
      <c r="A19" s="639"/>
      <c r="B19" s="640"/>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0"/>
      <c r="BH19" s="640"/>
      <c r="BI19" s="640"/>
      <c r="BJ19" s="640"/>
      <c r="BK19" s="640"/>
      <c r="BL19" s="640"/>
      <c r="BM19" s="640"/>
      <c r="BN19" s="640"/>
      <c r="BO19" s="640"/>
      <c r="BP19" s="640"/>
      <c r="BQ19" s="640"/>
      <c r="BR19" s="640"/>
      <c r="BS19" s="640"/>
      <c r="BT19" s="640"/>
      <c r="BU19" s="640"/>
      <c r="BV19" s="640"/>
      <c r="BW19" s="640"/>
      <c r="BX19" s="640"/>
      <c r="BY19" s="640"/>
      <c r="BZ19" s="640"/>
      <c r="CA19" s="640"/>
      <c r="CB19" s="640"/>
      <c r="CC19" s="641"/>
    </row>
    <row r="20" spans="1:82" ht="18.75" customHeight="1" x14ac:dyDescent="0.3">
      <c r="A20" s="289" t="s">
        <v>1595</v>
      </c>
      <c r="B20" s="275"/>
      <c r="C20" s="275"/>
      <c r="D20" s="275"/>
      <c r="E20" s="275"/>
      <c r="F20" s="275"/>
      <c r="G20" s="275"/>
      <c r="H20" s="275"/>
      <c r="I20" s="275"/>
      <c r="J20" s="275"/>
      <c r="K20" s="275"/>
      <c r="L20" s="275"/>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c r="AR20" s="642"/>
      <c r="AS20" s="642"/>
      <c r="AT20" s="642"/>
      <c r="AU20" s="642"/>
      <c r="AV20" s="642"/>
      <c r="AW20" s="643"/>
      <c r="AX20" s="281" t="s">
        <v>1596</v>
      </c>
      <c r="AY20" s="282"/>
      <c r="AZ20" s="282"/>
      <c r="BA20" s="282"/>
      <c r="BB20" s="282"/>
      <c r="BC20" s="282"/>
      <c r="BD20" s="282"/>
      <c r="BE20" s="282"/>
      <c r="BF20" s="282"/>
      <c r="BG20" s="282"/>
      <c r="BH20" s="282"/>
      <c r="BI20" s="282"/>
      <c r="BJ20" s="283"/>
      <c r="BK20" s="284" t="s">
        <v>1597</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3">
      <c r="A21" s="644" t="s">
        <v>2045</v>
      </c>
      <c r="B21" s="645"/>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6"/>
      <c r="AX21" s="650" t="s">
        <v>2048</v>
      </c>
      <c r="AY21" s="650"/>
      <c r="AZ21" s="650"/>
      <c r="BA21" s="650"/>
      <c r="BB21" s="650"/>
      <c r="BC21" s="650"/>
      <c r="BD21" s="650"/>
      <c r="BE21" s="650"/>
      <c r="BF21" s="650"/>
      <c r="BG21" s="650"/>
      <c r="BH21" s="650"/>
      <c r="BI21" s="650"/>
      <c r="BJ21" s="651"/>
      <c r="BK21" s="654" t="s">
        <v>2047</v>
      </c>
      <c r="BL21" s="655"/>
      <c r="BM21" s="655"/>
      <c r="BN21" s="655"/>
      <c r="BO21" s="655"/>
      <c r="BP21" s="655"/>
      <c r="BQ21" s="655"/>
      <c r="BR21" s="655"/>
      <c r="BS21" s="655"/>
      <c r="BT21" s="655"/>
      <c r="BU21" s="655"/>
      <c r="BV21" s="655"/>
      <c r="BW21" s="655"/>
      <c r="BX21" s="655"/>
      <c r="BY21" s="655"/>
      <c r="BZ21" s="655"/>
      <c r="CA21" s="655"/>
      <c r="CB21" s="655"/>
      <c r="CC21" s="656"/>
      <c r="CD21" s="70"/>
    </row>
    <row r="22" spans="1:82" ht="21" customHeight="1" x14ac:dyDescent="0.25">
      <c r="A22" s="647"/>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9"/>
      <c r="AX22" s="652"/>
      <c r="AY22" s="652"/>
      <c r="AZ22" s="652"/>
      <c r="BA22" s="652"/>
      <c r="BB22" s="652"/>
      <c r="BC22" s="652"/>
      <c r="BD22" s="652"/>
      <c r="BE22" s="652"/>
      <c r="BF22" s="652"/>
      <c r="BG22" s="652"/>
      <c r="BH22" s="652"/>
      <c r="BI22" s="652"/>
      <c r="BJ22" s="653"/>
      <c r="BK22" s="657"/>
      <c r="BL22" s="658"/>
      <c r="BM22" s="658"/>
      <c r="BN22" s="658"/>
      <c r="BO22" s="658"/>
      <c r="BP22" s="658"/>
      <c r="BQ22" s="658"/>
      <c r="BR22" s="658"/>
      <c r="BS22" s="658"/>
      <c r="BT22" s="658"/>
      <c r="BU22" s="658"/>
      <c r="BV22" s="658"/>
      <c r="BW22" s="658"/>
      <c r="BX22" s="658"/>
      <c r="BY22" s="658"/>
      <c r="BZ22" s="658"/>
      <c r="CA22" s="658"/>
      <c r="CB22" s="658"/>
      <c r="CC22" s="659"/>
    </row>
    <row r="23" spans="1:82" ht="3" customHeight="1" x14ac:dyDescent="0.2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3">
      <c r="A24" s="665" t="s">
        <v>1598</v>
      </c>
      <c r="B24" s="666"/>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7"/>
      <c r="AG24" s="74"/>
      <c r="AH24" s="668" t="s">
        <v>1338</v>
      </c>
      <c r="AI24" s="669"/>
      <c r="AJ24" s="669"/>
      <c r="AK24" s="669"/>
      <c r="AL24" s="669"/>
      <c r="AM24" s="669"/>
      <c r="AN24" s="669"/>
      <c r="AO24" s="669"/>
      <c r="AP24" s="669"/>
      <c r="AQ24" s="669"/>
      <c r="AR24" s="669"/>
      <c r="AS24" s="669"/>
      <c r="AT24" s="669"/>
      <c r="AU24" s="669"/>
      <c r="AV24" s="669"/>
      <c r="AW24" s="669"/>
      <c r="AX24" s="669"/>
      <c r="AY24" s="669"/>
      <c r="AZ24" s="669"/>
      <c r="BA24" s="669"/>
      <c r="BB24" s="669"/>
      <c r="BC24" s="669"/>
      <c r="BD24" s="669"/>
      <c r="BE24" s="669"/>
      <c r="BF24" s="669"/>
      <c r="BG24" s="669"/>
      <c r="BH24" s="669"/>
      <c r="BI24" s="669"/>
      <c r="BJ24" s="669"/>
      <c r="BK24" s="669"/>
      <c r="BL24" s="669"/>
      <c r="BM24" s="669"/>
      <c r="BN24" s="669"/>
      <c r="BO24" s="669"/>
      <c r="BP24" s="669"/>
      <c r="BQ24" s="669"/>
      <c r="BR24" s="669"/>
      <c r="BS24" s="669"/>
      <c r="BT24" s="669"/>
      <c r="BU24" s="669"/>
      <c r="BV24" s="669"/>
      <c r="BW24" s="669"/>
      <c r="BX24" s="669"/>
      <c r="BY24" s="669"/>
      <c r="BZ24" s="669"/>
      <c r="CA24" s="669"/>
      <c r="CB24" s="669"/>
      <c r="CC24" s="670"/>
    </row>
    <row r="25" spans="1:82" ht="17.100000000000001" customHeight="1" x14ac:dyDescent="0.25">
      <c r="A25" s="294">
        <v>1</v>
      </c>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74"/>
      <c r="AH25" s="79" t="s">
        <v>1599</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63">
        <v>10639915.560000001</v>
      </c>
      <c r="BQ25" s="663"/>
      <c r="BR25" s="663"/>
      <c r="BS25" s="663"/>
      <c r="BT25" s="663"/>
      <c r="BU25" s="663"/>
      <c r="BV25" s="663"/>
      <c r="BW25" s="663"/>
      <c r="BX25" s="663"/>
      <c r="BY25" s="663"/>
      <c r="BZ25" s="663"/>
      <c r="CA25" s="663"/>
      <c r="CB25" s="663"/>
      <c r="CC25" s="664"/>
    </row>
    <row r="26" spans="1:82" ht="17.100000000000001" customHeight="1" x14ac:dyDescent="0.25">
      <c r="A26" s="295">
        <v>2</v>
      </c>
      <c r="B26" s="660"/>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2"/>
      <c r="AG26" s="74"/>
      <c r="AH26" s="79" t="s">
        <v>1600</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63">
        <v>2006795</v>
      </c>
      <c r="BQ26" s="663"/>
      <c r="BR26" s="663"/>
      <c r="BS26" s="663"/>
      <c r="BT26" s="663"/>
      <c r="BU26" s="663"/>
      <c r="BV26" s="663"/>
      <c r="BW26" s="663"/>
      <c r="BX26" s="663"/>
      <c r="BY26" s="663"/>
      <c r="BZ26" s="663"/>
      <c r="CA26" s="663"/>
      <c r="CB26" s="663"/>
      <c r="CC26" s="664"/>
    </row>
    <row r="27" spans="1:82" ht="17.100000000000001" customHeight="1" x14ac:dyDescent="0.25">
      <c r="A27" s="295">
        <v>3</v>
      </c>
      <c r="B27" s="660"/>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2"/>
      <c r="AG27" s="74"/>
      <c r="AH27" s="79" t="s">
        <v>1601</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63">
        <v>3530905</v>
      </c>
      <c r="BQ27" s="663"/>
      <c r="BR27" s="663"/>
      <c r="BS27" s="663"/>
      <c r="BT27" s="663"/>
      <c r="BU27" s="663"/>
      <c r="BV27" s="663"/>
      <c r="BW27" s="663"/>
      <c r="BX27" s="663"/>
      <c r="BY27" s="663"/>
      <c r="BZ27" s="663"/>
      <c r="CA27" s="663"/>
      <c r="CB27" s="663"/>
      <c r="CC27" s="664"/>
    </row>
    <row r="28" spans="1:82" ht="18.75" x14ac:dyDescent="0.3">
      <c r="A28" s="295">
        <v>4</v>
      </c>
      <c r="B28" s="660"/>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2"/>
      <c r="AG28" s="74"/>
      <c r="AH28" s="672" t="s">
        <v>1602</v>
      </c>
      <c r="AI28" s="673"/>
      <c r="AJ28" s="673"/>
      <c r="AK28" s="673"/>
      <c r="AL28" s="673"/>
      <c r="AM28" s="673"/>
      <c r="AN28" s="673"/>
      <c r="AO28" s="673"/>
      <c r="AP28" s="673"/>
      <c r="AQ28" s="673"/>
      <c r="AR28" s="673"/>
      <c r="AS28" s="673"/>
      <c r="AT28" s="673"/>
      <c r="AU28" s="673"/>
      <c r="AV28" s="673"/>
      <c r="AW28" s="673"/>
      <c r="AX28" s="673"/>
      <c r="AY28" s="673"/>
      <c r="AZ28" s="673"/>
      <c r="BA28" s="673"/>
      <c r="BB28" s="673"/>
      <c r="BC28" s="673"/>
      <c r="BD28" s="673"/>
      <c r="BE28" s="673"/>
      <c r="BF28" s="673"/>
      <c r="BG28" s="673"/>
      <c r="BH28" s="673"/>
      <c r="BI28" s="673"/>
      <c r="BJ28" s="673"/>
      <c r="BK28" s="673"/>
      <c r="BL28" s="673"/>
      <c r="BM28" s="673"/>
      <c r="BN28" s="673"/>
      <c r="BO28" s="673"/>
      <c r="BP28" s="663">
        <v>1464577</v>
      </c>
      <c r="BQ28" s="663"/>
      <c r="BR28" s="663"/>
      <c r="BS28" s="663"/>
      <c r="BT28" s="663"/>
      <c r="BU28" s="663"/>
      <c r="BV28" s="663"/>
      <c r="BW28" s="663"/>
      <c r="BX28" s="663"/>
      <c r="BY28" s="663"/>
      <c r="BZ28" s="663"/>
      <c r="CA28" s="663"/>
      <c r="CB28" s="663"/>
      <c r="CC28" s="664"/>
    </row>
    <row r="29" spans="1:82" ht="21" customHeight="1" x14ac:dyDescent="0.25">
      <c r="A29" s="295">
        <v>5</v>
      </c>
      <c r="B29" s="660"/>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2"/>
      <c r="AG29" s="74"/>
      <c r="AH29" s="79" t="s">
        <v>1603</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63">
        <v>69600</v>
      </c>
      <c r="BQ29" s="663"/>
      <c r="BR29" s="663"/>
      <c r="BS29" s="663"/>
      <c r="BT29" s="663"/>
      <c r="BU29" s="663"/>
      <c r="BV29" s="663"/>
      <c r="BW29" s="663"/>
      <c r="BX29" s="663"/>
      <c r="BY29" s="663"/>
      <c r="BZ29" s="663"/>
      <c r="CA29" s="663"/>
      <c r="CB29" s="663"/>
      <c r="CC29" s="664"/>
    </row>
    <row r="30" spans="1:82" ht="17.100000000000001" customHeight="1" x14ac:dyDescent="0.25">
      <c r="A30" s="295">
        <v>6</v>
      </c>
      <c r="B30" s="660"/>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2"/>
      <c r="AG30" s="74"/>
      <c r="AH30" s="79" t="s">
        <v>1604</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63">
        <v>0</v>
      </c>
      <c r="BQ30" s="663"/>
      <c r="BR30" s="663"/>
      <c r="BS30" s="663"/>
      <c r="BT30" s="663"/>
      <c r="BU30" s="663"/>
      <c r="BV30" s="663"/>
      <c r="BW30" s="663"/>
      <c r="BX30" s="663"/>
      <c r="BY30" s="663"/>
      <c r="BZ30" s="663"/>
      <c r="CA30" s="663"/>
      <c r="CB30" s="663"/>
      <c r="CC30" s="664"/>
    </row>
    <row r="31" spans="1:82" ht="17.100000000000001" customHeight="1" x14ac:dyDescent="0.25">
      <c r="A31" s="295">
        <v>7</v>
      </c>
      <c r="B31" s="671"/>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74"/>
      <c r="AH31" s="79" t="s">
        <v>1605</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63">
        <v>0</v>
      </c>
      <c r="BQ31" s="663"/>
      <c r="BR31" s="663"/>
      <c r="BS31" s="663"/>
      <c r="BT31" s="663"/>
      <c r="BU31" s="663"/>
      <c r="BV31" s="663"/>
      <c r="BW31" s="663"/>
      <c r="BX31" s="663"/>
      <c r="BY31" s="663"/>
      <c r="BZ31" s="663"/>
      <c r="CA31" s="663"/>
      <c r="CB31" s="663"/>
      <c r="CC31" s="664"/>
    </row>
    <row r="32" spans="1:82" ht="17.100000000000001" customHeight="1" x14ac:dyDescent="0.25">
      <c r="A32" s="295">
        <v>8</v>
      </c>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74"/>
      <c r="AH32" s="79" t="s">
        <v>1773</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63">
        <v>0</v>
      </c>
      <c r="BQ32" s="663"/>
      <c r="BR32" s="663"/>
      <c r="BS32" s="663"/>
      <c r="BT32" s="663"/>
      <c r="BU32" s="663"/>
      <c r="BV32" s="663"/>
      <c r="BW32" s="663"/>
      <c r="BX32" s="663"/>
      <c r="BY32" s="663"/>
      <c r="BZ32" s="663"/>
      <c r="CA32" s="663"/>
      <c r="CB32" s="663"/>
      <c r="CC32" s="664"/>
    </row>
    <row r="33" spans="1:81" ht="17.100000000000001" customHeight="1" x14ac:dyDescent="0.25">
      <c r="A33" s="295">
        <v>9</v>
      </c>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74"/>
      <c r="AH33" s="79" t="s">
        <v>1606</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63">
        <v>5211229</v>
      </c>
      <c r="BQ33" s="663"/>
      <c r="BR33" s="663"/>
      <c r="BS33" s="663"/>
      <c r="BT33" s="663"/>
      <c r="BU33" s="663"/>
      <c r="BV33" s="663"/>
      <c r="BW33" s="663"/>
      <c r="BX33" s="663"/>
      <c r="BY33" s="663"/>
      <c r="BZ33" s="663"/>
      <c r="CA33" s="663"/>
      <c r="CB33" s="663"/>
      <c r="CC33" s="664"/>
    </row>
    <row r="34" spans="1:81" ht="17.100000000000001" customHeight="1" x14ac:dyDescent="0.3">
      <c r="A34" s="296">
        <v>10</v>
      </c>
      <c r="B34" s="671"/>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80"/>
      <c r="AH34" s="677" t="s">
        <v>1607</v>
      </c>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9">
        <f>SUM(BP25:CC33)</f>
        <v>22923021.560000002</v>
      </c>
      <c r="BQ34" s="679"/>
      <c r="BR34" s="679"/>
      <c r="BS34" s="679"/>
      <c r="BT34" s="679"/>
      <c r="BU34" s="679"/>
      <c r="BV34" s="679"/>
      <c r="BW34" s="679"/>
      <c r="BX34" s="679"/>
      <c r="BY34" s="679"/>
      <c r="BZ34" s="679"/>
      <c r="CA34" s="679"/>
      <c r="CB34" s="679"/>
      <c r="CC34" s="680"/>
    </row>
    <row r="35" spans="1:81" ht="17.100000000000001" customHeight="1" x14ac:dyDescent="0.25">
      <c r="A35" s="297">
        <v>11</v>
      </c>
      <c r="B35" s="674"/>
      <c r="C35" s="675"/>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6"/>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CC2"/>
    <mergeCell ref="A6:AK6"/>
    <mergeCell ref="AM6:CC6"/>
    <mergeCell ref="K8:CC8"/>
    <mergeCell ref="A10:AL15"/>
    <mergeCell ref="AM10:CC12"/>
    <mergeCell ref="AM14:CC15"/>
    <mergeCell ref="A3:CC3"/>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sheetPr>
  <dimension ref="A1:CD36"/>
  <sheetViews>
    <sheetView showGridLines="0" showRuler="0" topLeftCell="A13" zoomScale="90" zoomScaleNormal="90" zoomScalePageLayoutView="90" workbookViewId="0">
      <selection activeCell="BP31" sqref="BP31:CC31"/>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x14ac:dyDescent="0.25">
      <c r="A1" s="603" t="s">
        <v>1777</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5"/>
    </row>
    <row r="2" spans="1:81" ht="15" customHeight="1" x14ac:dyDescent="0.25">
      <c r="A2" s="606"/>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8"/>
    </row>
    <row r="3" spans="1:81" ht="27.75" customHeight="1" x14ac:dyDescent="0.25">
      <c r="A3" s="629" t="str">
        <f>'Objetivos PMD'!$B$3</f>
        <v>Municipio:  SAN JUANITO DE ESCOBEDO JALISCO</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0"/>
      <c r="CC3" s="631"/>
    </row>
    <row r="4" spans="1:81" ht="6" customHeight="1" x14ac:dyDescent="0.2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75" x14ac:dyDescent="0.3">
      <c r="A5" s="276" t="s">
        <v>1592</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2"/>
      <c r="AL5" s="68"/>
      <c r="AM5" s="273" t="s">
        <v>1591</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25">
      <c r="A6" s="609" t="s">
        <v>1556</v>
      </c>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1"/>
      <c r="AL6" s="68"/>
      <c r="AM6" s="612" t="s">
        <v>1991</v>
      </c>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4"/>
    </row>
    <row r="7" spans="1:81" ht="6" customHeight="1" x14ac:dyDescent="0.2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3">
      <c r="A8" s="287" t="s">
        <v>1608</v>
      </c>
      <c r="B8" s="274"/>
      <c r="C8" s="274"/>
      <c r="D8" s="274"/>
      <c r="E8" s="274"/>
      <c r="F8" s="274"/>
      <c r="G8" s="274"/>
      <c r="H8" s="274"/>
      <c r="I8" s="274"/>
      <c r="J8" s="274"/>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6"/>
    </row>
    <row r="9" spans="1:81" ht="18.75" x14ac:dyDescent="0.25">
      <c r="A9" s="285" t="s">
        <v>1337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1772</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25">
      <c r="A10" s="617" t="s">
        <v>2054</v>
      </c>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9"/>
      <c r="AM10" s="623" t="s">
        <v>2055</v>
      </c>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5"/>
    </row>
    <row r="11" spans="1:81" x14ac:dyDescent="0.25">
      <c r="A11" s="617"/>
      <c r="B11" s="618"/>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9"/>
      <c r="AM11" s="623"/>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4"/>
      <c r="BV11" s="624"/>
      <c r="BW11" s="624"/>
      <c r="BX11" s="624"/>
      <c r="BY11" s="624"/>
      <c r="BZ11" s="624"/>
      <c r="CA11" s="624"/>
      <c r="CB11" s="624"/>
      <c r="CC11" s="625"/>
    </row>
    <row r="12" spans="1:81" x14ac:dyDescent="0.25">
      <c r="A12" s="617"/>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9"/>
      <c r="AM12" s="623"/>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4"/>
      <c r="BV12" s="624"/>
      <c r="BW12" s="624"/>
      <c r="BX12" s="624"/>
      <c r="BY12" s="624"/>
      <c r="BZ12" s="624"/>
      <c r="CA12" s="624"/>
      <c r="CB12" s="624"/>
      <c r="CC12" s="625"/>
    </row>
    <row r="13" spans="1:81" ht="18.75" x14ac:dyDescent="0.25">
      <c r="A13" s="617"/>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9"/>
      <c r="AM13" s="77" t="s">
        <v>1590</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25">
      <c r="A14" s="617"/>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9"/>
      <c r="AM14" s="623" t="s">
        <v>2056</v>
      </c>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5"/>
    </row>
    <row r="15" spans="1:81" x14ac:dyDescent="0.25">
      <c r="A15" s="620"/>
      <c r="B15" s="621"/>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2"/>
      <c r="AM15" s="626"/>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7"/>
      <c r="BW15" s="627"/>
      <c r="BX15" s="627"/>
      <c r="BY15" s="627"/>
      <c r="BZ15" s="627"/>
      <c r="CA15" s="627"/>
      <c r="CB15" s="627"/>
      <c r="CC15" s="628"/>
    </row>
    <row r="16" spans="1:81" ht="6" customHeight="1" x14ac:dyDescent="0.2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3">
      <c r="A17" s="289" t="s">
        <v>1593</v>
      </c>
      <c r="B17" s="275"/>
      <c r="C17" s="275"/>
      <c r="D17" s="275"/>
      <c r="E17" s="275"/>
      <c r="F17" s="275"/>
      <c r="G17" s="275"/>
      <c r="H17" s="275"/>
      <c r="I17" s="275"/>
      <c r="J17" s="275"/>
      <c r="K17" s="275"/>
      <c r="L17" s="275"/>
      <c r="M17" s="275"/>
      <c r="N17" s="632" t="s">
        <v>2057</v>
      </c>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4"/>
      <c r="BK17" s="276" t="s">
        <v>1594</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3">
      <c r="A18" s="291"/>
      <c r="B18" s="279"/>
      <c r="C18" s="279"/>
      <c r="D18" s="279"/>
      <c r="E18" s="279"/>
      <c r="F18" s="279"/>
      <c r="G18" s="279"/>
      <c r="H18" s="279"/>
      <c r="I18" s="279"/>
      <c r="J18" s="279"/>
      <c r="K18" s="279"/>
      <c r="L18" s="279"/>
      <c r="M18" s="279"/>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6"/>
      <c r="BK18" s="280"/>
      <c r="BL18" s="637" t="s">
        <v>2058</v>
      </c>
      <c r="BM18" s="637"/>
      <c r="BN18" s="637"/>
      <c r="BO18" s="637"/>
      <c r="BP18" s="637"/>
      <c r="BQ18" s="637"/>
      <c r="BR18" s="637"/>
      <c r="BS18" s="637"/>
      <c r="BT18" s="637"/>
      <c r="BU18" s="637"/>
      <c r="BV18" s="637"/>
      <c r="BW18" s="637"/>
      <c r="BX18" s="637"/>
      <c r="BY18" s="637"/>
      <c r="BZ18" s="637"/>
      <c r="CA18" s="637"/>
      <c r="CB18" s="637"/>
      <c r="CC18" s="638"/>
      <c r="CD18" s="70"/>
    </row>
    <row r="19" spans="1:82" ht="5.25" customHeight="1" x14ac:dyDescent="0.25">
      <c r="A19" s="639"/>
      <c r="B19" s="640"/>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0"/>
      <c r="BH19" s="640"/>
      <c r="BI19" s="640"/>
      <c r="BJ19" s="640"/>
      <c r="BK19" s="640"/>
      <c r="BL19" s="640"/>
      <c r="BM19" s="640"/>
      <c r="BN19" s="640"/>
      <c r="BO19" s="640"/>
      <c r="BP19" s="640"/>
      <c r="BQ19" s="640"/>
      <c r="BR19" s="640"/>
      <c r="BS19" s="640"/>
      <c r="BT19" s="640"/>
      <c r="BU19" s="640"/>
      <c r="BV19" s="640"/>
      <c r="BW19" s="640"/>
      <c r="BX19" s="640"/>
      <c r="BY19" s="640"/>
      <c r="BZ19" s="640"/>
      <c r="CA19" s="640"/>
      <c r="CB19" s="640"/>
      <c r="CC19" s="641"/>
    </row>
    <row r="20" spans="1:82" ht="18.75" customHeight="1" x14ac:dyDescent="0.3">
      <c r="A20" s="289" t="s">
        <v>1595</v>
      </c>
      <c r="B20" s="275"/>
      <c r="C20" s="275"/>
      <c r="D20" s="275"/>
      <c r="E20" s="275"/>
      <c r="F20" s="275"/>
      <c r="G20" s="275"/>
      <c r="H20" s="275"/>
      <c r="I20" s="275"/>
      <c r="J20" s="275"/>
      <c r="K20" s="275"/>
      <c r="L20" s="275"/>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c r="AR20" s="642"/>
      <c r="AS20" s="642"/>
      <c r="AT20" s="642"/>
      <c r="AU20" s="642"/>
      <c r="AV20" s="642"/>
      <c r="AW20" s="643"/>
      <c r="AX20" s="281" t="s">
        <v>1596</v>
      </c>
      <c r="AY20" s="282"/>
      <c r="AZ20" s="282"/>
      <c r="BA20" s="282"/>
      <c r="BB20" s="282"/>
      <c r="BC20" s="282"/>
      <c r="BD20" s="282"/>
      <c r="BE20" s="282"/>
      <c r="BF20" s="282"/>
      <c r="BG20" s="282"/>
      <c r="BH20" s="282"/>
      <c r="BI20" s="282"/>
      <c r="BJ20" s="283"/>
      <c r="BK20" s="284" t="s">
        <v>1597</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3">
      <c r="A21" s="644" t="s">
        <v>2044</v>
      </c>
      <c r="B21" s="645"/>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6"/>
      <c r="AX21" s="650" t="s">
        <v>2048</v>
      </c>
      <c r="AY21" s="650"/>
      <c r="AZ21" s="650"/>
      <c r="BA21" s="650"/>
      <c r="BB21" s="650"/>
      <c r="BC21" s="650"/>
      <c r="BD21" s="650"/>
      <c r="BE21" s="650"/>
      <c r="BF21" s="650"/>
      <c r="BG21" s="650"/>
      <c r="BH21" s="650"/>
      <c r="BI21" s="650"/>
      <c r="BJ21" s="651"/>
      <c r="BK21" s="654" t="s">
        <v>2059</v>
      </c>
      <c r="BL21" s="655"/>
      <c r="BM21" s="655"/>
      <c r="BN21" s="655"/>
      <c r="BO21" s="655"/>
      <c r="BP21" s="655"/>
      <c r="BQ21" s="655"/>
      <c r="BR21" s="655"/>
      <c r="BS21" s="655"/>
      <c r="BT21" s="655"/>
      <c r="BU21" s="655"/>
      <c r="BV21" s="655"/>
      <c r="BW21" s="655"/>
      <c r="BX21" s="655"/>
      <c r="BY21" s="655"/>
      <c r="BZ21" s="655"/>
      <c r="CA21" s="655"/>
      <c r="CB21" s="655"/>
      <c r="CC21" s="656"/>
      <c r="CD21" s="70"/>
    </row>
    <row r="22" spans="1:82" ht="21" customHeight="1" x14ac:dyDescent="0.25">
      <c r="A22" s="647"/>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9"/>
      <c r="AX22" s="652"/>
      <c r="AY22" s="652"/>
      <c r="AZ22" s="652"/>
      <c r="BA22" s="652"/>
      <c r="BB22" s="652"/>
      <c r="BC22" s="652"/>
      <c r="BD22" s="652"/>
      <c r="BE22" s="652"/>
      <c r="BF22" s="652"/>
      <c r="BG22" s="652"/>
      <c r="BH22" s="652"/>
      <c r="BI22" s="652"/>
      <c r="BJ22" s="653"/>
      <c r="BK22" s="657"/>
      <c r="BL22" s="658"/>
      <c r="BM22" s="658"/>
      <c r="BN22" s="658"/>
      <c r="BO22" s="658"/>
      <c r="BP22" s="658"/>
      <c r="BQ22" s="658"/>
      <c r="BR22" s="658"/>
      <c r="BS22" s="658"/>
      <c r="BT22" s="658"/>
      <c r="BU22" s="658"/>
      <c r="BV22" s="658"/>
      <c r="BW22" s="658"/>
      <c r="BX22" s="658"/>
      <c r="BY22" s="658"/>
      <c r="BZ22" s="658"/>
      <c r="CA22" s="658"/>
      <c r="CB22" s="658"/>
      <c r="CC22" s="659"/>
    </row>
    <row r="23" spans="1:82" ht="3" customHeight="1" x14ac:dyDescent="0.2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3">
      <c r="A24" s="665" t="s">
        <v>1598</v>
      </c>
      <c r="B24" s="666"/>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7"/>
      <c r="AG24" s="74"/>
      <c r="AH24" s="668" t="s">
        <v>1338</v>
      </c>
      <c r="AI24" s="669"/>
      <c r="AJ24" s="669"/>
      <c r="AK24" s="669"/>
      <c r="AL24" s="669"/>
      <c r="AM24" s="669"/>
      <c r="AN24" s="669"/>
      <c r="AO24" s="669"/>
      <c r="AP24" s="669"/>
      <c r="AQ24" s="669"/>
      <c r="AR24" s="669"/>
      <c r="AS24" s="669"/>
      <c r="AT24" s="669"/>
      <c r="AU24" s="669"/>
      <c r="AV24" s="669"/>
      <c r="AW24" s="669"/>
      <c r="AX24" s="669"/>
      <c r="AY24" s="669"/>
      <c r="AZ24" s="669"/>
      <c r="BA24" s="669"/>
      <c r="BB24" s="669"/>
      <c r="BC24" s="669"/>
      <c r="BD24" s="669"/>
      <c r="BE24" s="669"/>
      <c r="BF24" s="669"/>
      <c r="BG24" s="669"/>
      <c r="BH24" s="669"/>
      <c r="BI24" s="669"/>
      <c r="BJ24" s="669"/>
      <c r="BK24" s="669"/>
      <c r="BL24" s="669"/>
      <c r="BM24" s="669"/>
      <c r="BN24" s="669"/>
      <c r="BO24" s="669"/>
      <c r="BP24" s="669"/>
      <c r="BQ24" s="669"/>
      <c r="BR24" s="669"/>
      <c r="BS24" s="669"/>
      <c r="BT24" s="669"/>
      <c r="BU24" s="669"/>
      <c r="BV24" s="669"/>
      <c r="BW24" s="669"/>
      <c r="BX24" s="669"/>
      <c r="BY24" s="669"/>
      <c r="BZ24" s="669"/>
      <c r="CA24" s="669"/>
      <c r="CB24" s="669"/>
      <c r="CC24" s="670"/>
    </row>
    <row r="25" spans="1:82" ht="17.100000000000001" customHeight="1" x14ac:dyDescent="0.25">
      <c r="A25" s="294">
        <v>1</v>
      </c>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74"/>
      <c r="AH25" s="79" t="s">
        <v>1599</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63">
        <v>2965244.49</v>
      </c>
      <c r="BQ25" s="663"/>
      <c r="BR25" s="663"/>
      <c r="BS25" s="663"/>
      <c r="BT25" s="663"/>
      <c r="BU25" s="663"/>
      <c r="BV25" s="663"/>
      <c r="BW25" s="663"/>
      <c r="BX25" s="663"/>
      <c r="BY25" s="663"/>
      <c r="BZ25" s="663"/>
      <c r="CA25" s="663"/>
      <c r="CB25" s="663"/>
      <c r="CC25" s="664"/>
    </row>
    <row r="26" spans="1:82" ht="17.100000000000001" customHeight="1" x14ac:dyDescent="0.25">
      <c r="A26" s="295">
        <v>2</v>
      </c>
      <c r="B26" s="660"/>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2"/>
      <c r="AG26" s="74"/>
      <c r="AH26" s="79" t="s">
        <v>1600</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63">
        <v>893000</v>
      </c>
      <c r="BQ26" s="663"/>
      <c r="BR26" s="663"/>
      <c r="BS26" s="663"/>
      <c r="BT26" s="663"/>
      <c r="BU26" s="663"/>
      <c r="BV26" s="663"/>
      <c r="BW26" s="663"/>
      <c r="BX26" s="663"/>
      <c r="BY26" s="663"/>
      <c r="BZ26" s="663"/>
      <c r="CA26" s="663"/>
      <c r="CB26" s="663"/>
      <c r="CC26" s="664"/>
    </row>
    <row r="27" spans="1:82" ht="17.100000000000001" customHeight="1" x14ac:dyDescent="0.25">
      <c r="A27" s="295">
        <v>3</v>
      </c>
      <c r="B27" s="660"/>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2"/>
      <c r="AG27" s="74"/>
      <c r="AH27" s="79" t="s">
        <v>1601</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63">
        <v>1612733</v>
      </c>
      <c r="BQ27" s="663"/>
      <c r="BR27" s="663"/>
      <c r="BS27" s="663"/>
      <c r="BT27" s="663"/>
      <c r="BU27" s="663"/>
      <c r="BV27" s="663"/>
      <c r="BW27" s="663"/>
      <c r="BX27" s="663"/>
      <c r="BY27" s="663"/>
      <c r="BZ27" s="663"/>
      <c r="CA27" s="663"/>
      <c r="CB27" s="663"/>
      <c r="CC27" s="664"/>
    </row>
    <row r="28" spans="1:82" ht="18.75" x14ac:dyDescent="0.3">
      <c r="A28" s="295">
        <v>4</v>
      </c>
      <c r="B28" s="660"/>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2"/>
      <c r="AG28" s="74"/>
      <c r="AH28" s="672" t="s">
        <v>1602</v>
      </c>
      <c r="AI28" s="673"/>
      <c r="AJ28" s="673"/>
      <c r="AK28" s="673"/>
      <c r="AL28" s="673"/>
      <c r="AM28" s="673"/>
      <c r="AN28" s="673"/>
      <c r="AO28" s="673"/>
      <c r="AP28" s="673"/>
      <c r="AQ28" s="673"/>
      <c r="AR28" s="673"/>
      <c r="AS28" s="673"/>
      <c r="AT28" s="673"/>
      <c r="AU28" s="673"/>
      <c r="AV28" s="673"/>
      <c r="AW28" s="673"/>
      <c r="AX28" s="673"/>
      <c r="AY28" s="673"/>
      <c r="AZ28" s="673"/>
      <c r="BA28" s="673"/>
      <c r="BB28" s="673"/>
      <c r="BC28" s="673"/>
      <c r="BD28" s="673"/>
      <c r="BE28" s="673"/>
      <c r="BF28" s="673"/>
      <c r="BG28" s="673"/>
      <c r="BH28" s="673"/>
      <c r="BI28" s="673"/>
      <c r="BJ28" s="673"/>
      <c r="BK28" s="673"/>
      <c r="BL28" s="673"/>
      <c r="BM28" s="673"/>
      <c r="BN28" s="673"/>
      <c r="BO28" s="673"/>
      <c r="BP28" s="663">
        <v>0</v>
      </c>
      <c r="BQ28" s="663"/>
      <c r="BR28" s="663"/>
      <c r="BS28" s="663"/>
      <c r="BT28" s="663"/>
      <c r="BU28" s="663"/>
      <c r="BV28" s="663"/>
      <c r="BW28" s="663"/>
      <c r="BX28" s="663"/>
      <c r="BY28" s="663"/>
      <c r="BZ28" s="663"/>
      <c r="CA28" s="663"/>
      <c r="CB28" s="663"/>
      <c r="CC28" s="664"/>
    </row>
    <row r="29" spans="1:82" ht="21" customHeight="1" x14ac:dyDescent="0.25">
      <c r="A29" s="295">
        <v>5</v>
      </c>
      <c r="B29" s="660"/>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2"/>
      <c r="AG29" s="74"/>
      <c r="AH29" s="79" t="s">
        <v>1603</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63">
        <v>0</v>
      </c>
      <c r="BQ29" s="663"/>
      <c r="BR29" s="663"/>
      <c r="BS29" s="663"/>
      <c r="BT29" s="663"/>
      <c r="BU29" s="663"/>
      <c r="BV29" s="663"/>
      <c r="BW29" s="663"/>
      <c r="BX29" s="663"/>
      <c r="BY29" s="663"/>
      <c r="BZ29" s="663"/>
      <c r="CA29" s="663"/>
      <c r="CB29" s="663"/>
      <c r="CC29" s="664"/>
    </row>
    <row r="30" spans="1:82" ht="17.100000000000001" customHeight="1" x14ac:dyDescent="0.25">
      <c r="A30" s="295">
        <v>6</v>
      </c>
      <c r="B30" s="660"/>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2"/>
      <c r="AG30" s="74"/>
      <c r="AH30" s="79" t="s">
        <v>1604</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63">
        <v>0</v>
      </c>
      <c r="BQ30" s="663"/>
      <c r="BR30" s="663"/>
      <c r="BS30" s="663"/>
      <c r="BT30" s="663"/>
      <c r="BU30" s="663"/>
      <c r="BV30" s="663"/>
      <c r="BW30" s="663"/>
      <c r="BX30" s="663"/>
      <c r="BY30" s="663"/>
      <c r="BZ30" s="663"/>
      <c r="CA30" s="663"/>
      <c r="CB30" s="663"/>
      <c r="CC30" s="664"/>
    </row>
    <row r="31" spans="1:82" ht="17.100000000000001" customHeight="1" x14ac:dyDescent="0.25">
      <c r="A31" s="295">
        <v>7</v>
      </c>
      <c r="B31" s="671"/>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74"/>
      <c r="AH31" s="79" t="s">
        <v>1605</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63">
        <v>0</v>
      </c>
      <c r="BQ31" s="663"/>
      <c r="BR31" s="663"/>
      <c r="BS31" s="663"/>
      <c r="BT31" s="663"/>
      <c r="BU31" s="663"/>
      <c r="BV31" s="663"/>
      <c r="BW31" s="663"/>
      <c r="BX31" s="663"/>
      <c r="BY31" s="663"/>
      <c r="BZ31" s="663"/>
      <c r="CA31" s="663"/>
      <c r="CB31" s="663"/>
      <c r="CC31" s="664"/>
    </row>
    <row r="32" spans="1:82" ht="17.100000000000001" customHeight="1" x14ac:dyDescent="0.25">
      <c r="A32" s="295">
        <v>8</v>
      </c>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74"/>
      <c r="AH32" s="79" t="s">
        <v>1773</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63">
        <v>0</v>
      </c>
      <c r="BQ32" s="663"/>
      <c r="BR32" s="663"/>
      <c r="BS32" s="663"/>
      <c r="BT32" s="663"/>
      <c r="BU32" s="663"/>
      <c r="BV32" s="663"/>
      <c r="BW32" s="663"/>
      <c r="BX32" s="663"/>
      <c r="BY32" s="663"/>
      <c r="BZ32" s="663"/>
      <c r="CA32" s="663"/>
      <c r="CB32" s="663"/>
      <c r="CC32" s="664"/>
    </row>
    <row r="33" spans="1:81" ht="17.100000000000001" customHeight="1" x14ac:dyDescent="0.25">
      <c r="A33" s="295">
        <v>9</v>
      </c>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74"/>
      <c r="AH33" s="79" t="s">
        <v>1606</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63">
        <v>0</v>
      </c>
      <c r="BQ33" s="663"/>
      <c r="BR33" s="663"/>
      <c r="BS33" s="663"/>
      <c r="BT33" s="663"/>
      <c r="BU33" s="663"/>
      <c r="BV33" s="663"/>
      <c r="BW33" s="663"/>
      <c r="BX33" s="663"/>
      <c r="BY33" s="663"/>
      <c r="BZ33" s="663"/>
      <c r="CA33" s="663"/>
      <c r="CB33" s="663"/>
      <c r="CC33" s="664"/>
    </row>
    <row r="34" spans="1:81" ht="17.100000000000001" customHeight="1" x14ac:dyDescent="0.3">
      <c r="A34" s="296">
        <v>10</v>
      </c>
      <c r="B34" s="671"/>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80"/>
      <c r="AH34" s="677" t="s">
        <v>1607</v>
      </c>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9">
        <f>SUM(BP25:CC33)</f>
        <v>5470977.4900000002</v>
      </c>
      <c r="BQ34" s="679"/>
      <c r="BR34" s="679"/>
      <c r="BS34" s="679"/>
      <c r="BT34" s="679"/>
      <c r="BU34" s="679"/>
      <c r="BV34" s="679"/>
      <c r="BW34" s="679"/>
      <c r="BX34" s="679"/>
      <c r="BY34" s="679"/>
      <c r="BZ34" s="679"/>
      <c r="CA34" s="679"/>
      <c r="CB34" s="679"/>
      <c r="CC34" s="680"/>
    </row>
    <row r="35" spans="1:81" ht="17.100000000000001" customHeight="1" x14ac:dyDescent="0.25">
      <c r="A35" s="297">
        <v>11</v>
      </c>
      <c r="B35" s="674"/>
      <c r="C35" s="675"/>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6"/>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A10:AL15"/>
    <mergeCell ref="AM10:CC12"/>
    <mergeCell ref="AM14:CC15"/>
    <mergeCell ref="A1:CC2"/>
    <mergeCell ref="A3:CC3"/>
    <mergeCell ref="A6:AK6"/>
    <mergeCell ref="AM6:CC6"/>
    <mergeCell ref="K8:CC8"/>
    <mergeCell ref="N17:BJ18"/>
    <mergeCell ref="BL18:CC18"/>
    <mergeCell ref="A19:CC19"/>
    <mergeCell ref="M20:AW20"/>
    <mergeCell ref="A21:AW22"/>
    <mergeCell ref="AX21:BJ22"/>
    <mergeCell ref="BK21:CC22"/>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B35:AF35"/>
    <mergeCell ref="B30:AF30"/>
    <mergeCell ref="BP30:CC30"/>
    <mergeCell ref="B31:AF31"/>
    <mergeCell ref="BP31:CC31"/>
    <mergeCell ref="B32:AF32"/>
    <mergeCell ref="BP32:CC32"/>
    <mergeCell ref="B33:AF33"/>
    <mergeCell ref="BP33:CC33"/>
    <mergeCell ref="B34:AF34"/>
    <mergeCell ref="AH34:BO34"/>
    <mergeCell ref="BP34:CC34"/>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sheetPr>
  <dimension ref="A1:CD36"/>
  <sheetViews>
    <sheetView showGridLines="0" showRuler="0" topLeftCell="A7" zoomScale="90" zoomScaleNormal="90" zoomScalePageLayoutView="90" workbookViewId="0">
      <selection activeCell="BK32" sqref="BK32"/>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x14ac:dyDescent="0.25">
      <c r="A1" s="603" t="s">
        <v>1777</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5"/>
    </row>
    <row r="2" spans="1:81" ht="15" customHeight="1" x14ac:dyDescent="0.25">
      <c r="A2" s="606"/>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8"/>
    </row>
    <row r="3" spans="1:81" ht="27.75" customHeight="1" x14ac:dyDescent="0.25">
      <c r="A3" s="629" t="str">
        <f>'Objetivos PMD'!$B$3</f>
        <v>Municipio:  SAN JUANITO DE ESCOBEDO JALISCO</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0"/>
      <c r="CC3" s="631"/>
    </row>
    <row r="4" spans="1:81" ht="6" customHeight="1" x14ac:dyDescent="0.2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75" x14ac:dyDescent="0.3">
      <c r="A5" s="276" t="s">
        <v>1592</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2"/>
      <c r="AL5" s="68"/>
      <c r="AM5" s="273" t="s">
        <v>1591</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25">
      <c r="A6" s="609" t="s">
        <v>1556</v>
      </c>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1"/>
      <c r="AL6" s="68"/>
      <c r="AM6" s="612" t="s">
        <v>2060</v>
      </c>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4"/>
    </row>
    <row r="7" spans="1:81" ht="6" customHeight="1" x14ac:dyDescent="0.2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3">
      <c r="A8" s="287" t="s">
        <v>1608</v>
      </c>
      <c r="B8" s="274"/>
      <c r="C8" s="274"/>
      <c r="D8" s="274"/>
      <c r="E8" s="274"/>
      <c r="F8" s="274"/>
      <c r="G8" s="274"/>
      <c r="H8" s="274"/>
      <c r="I8" s="274"/>
      <c r="J8" s="274"/>
      <c r="K8" s="685" t="s">
        <v>2061</v>
      </c>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c r="AT8" s="685"/>
      <c r="AU8" s="685"/>
      <c r="AV8" s="685"/>
      <c r="AW8" s="685"/>
      <c r="AX8" s="685"/>
      <c r="AY8" s="685"/>
      <c r="AZ8" s="685"/>
      <c r="BA8" s="685"/>
      <c r="BB8" s="685"/>
      <c r="BC8" s="685"/>
      <c r="BD8" s="685"/>
      <c r="BE8" s="685"/>
      <c r="BF8" s="685"/>
      <c r="BG8" s="685"/>
      <c r="BH8" s="685"/>
      <c r="BI8" s="685"/>
      <c r="BJ8" s="685"/>
      <c r="BK8" s="685"/>
      <c r="BL8" s="685"/>
      <c r="BM8" s="685"/>
      <c r="BN8" s="685"/>
      <c r="BO8" s="685"/>
      <c r="BP8" s="685"/>
      <c r="BQ8" s="685"/>
      <c r="BR8" s="685"/>
      <c r="BS8" s="685"/>
      <c r="BT8" s="685"/>
      <c r="BU8" s="685"/>
      <c r="BV8" s="685"/>
      <c r="BW8" s="685"/>
      <c r="BX8" s="685"/>
      <c r="BY8" s="685"/>
      <c r="BZ8" s="685"/>
      <c r="CA8" s="685"/>
      <c r="CB8" s="685"/>
      <c r="CC8" s="686"/>
    </row>
    <row r="9" spans="1:81" ht="18.75" x14ac:dyDescent="0.25">
      <c r="A9" s="285" t="s">
        <v>1337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1772</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25">
      <c r="A10" s="617" t="s">
        <v>2062</v>
      </c>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9"/>
      <c r="AM10" s="623" t="s">
        <v>2040</v>
      </c>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5"/>
    </row>
    <row r="11" spans="1:81" x14ac:dyDescent="0.25">
      <c r="A11" s="617"/>
      <c r="B11" s="618"/>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9"/>
      <c r="AM11" s="623"/>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4"/>
      <c r="BV11" s="624"/>
      <c r="BW11" s="624"/>
      <c r="BX11" s="624"/>
      <c r="BY11" s="624"/>
      <c r="BZ11" s="624"/>
      <c r="CA11" s="624"/>
      <c r="CB11" s="624"/>
      <c r="CC11" s="625"/>
    </row>
    <row r="12" spans="1:81" x14ac:dyDescent="0.25">
      <c r="A12" s="617"/>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9"/>
      <c r="AM12" s="623"/>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4"/>
      <c r="BV12" s="624"/>
      <c r="BW12" s="624"/>
      <c r="BX12" s="624"/>
      <c r="BY12" s="624"/>
      <c r="BZ12" s="624"/>
      <c r="CA12" s="624"/>
      <c r="CB12" s="624"/>
      <c r="CC12" s="625"/>
    </row>
    <row r="13" spans="1:81" ht="18.75" x14ac:dyDescent="0.25">
      <c r="A13" s="617"/>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9"/>
      <c r="AM13" s="77" t="s">
        <v>1590</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25">
      <c r="A14" s="617"/>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9"/>
      <c r="AM14" s="623" t="s">
        <v>2063</v>
      </c>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5"/>
    </row>
    <row r="15" spans="1:81" x14ac:dyDescent="0.25">
      <c r="A15" s="620"/>
      <c r="B15" s="621"/>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2"/>
      <c r="AM15" s="626"/>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7"/>
      <c r="BW15" s="627"/>
      <c r="BX15" s="627"/>
      <c r="BY15" s="627"/>
      <c r="BZ15" s="627"/>
      <c r="CA15" s="627"/>
      <c r="CB15" s="627"/>
      <c r="CC15" s="628"/>
    </row>
    <row r="16" spans="1:81" ht="6" customHeight="1" x14ac:dyDescent="0.2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3">
      <c r="A17" s="289" t="s">
        <v>1593</v>
      </c>
      <c r="B17" s="275"/>
      <c r="C17" s="275"/>
      <c r="D17" s="275"/>
      <c r="E17" s="275"/>
      <c r="F17" s="275"/>
      <c r="G17" s="275"/>
      <c r="H17" s="275"/>
      <c r="I17" s="275"/>
      <c r="J17" s="275"/>
      <c r="K17" s="275"/>
      <c r="L17" s="275"/>
      <c r="M17" s="275"/>
      <c r="N17" s="632" t="s">
        <v>2064</v>
      </c>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4"/>
      <c r="BK17" s="276" t="s">
        <v>1594</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3">
      <c r="A18" s="291"/>
      <c r="B18" s="279"/>
      <c r="C18" s="279"/>
      <c r="D18" s="279"/>
      <c r="E18" s="279"/>
      <c r="F18" s="279"/>
      <c r="G18" s="279"/>
      <c r="H18" s="279"/>
      <c r="I18" s="279"/>
      <c r="J18" s="279"/>
      <c r="K18" s="279"/>
      <c r="L18" s="279"/>
      <c r="M18" s="279"/>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6"/>
      <c r="BK18" s="280"/>
      <c r="BL18" s="637" t="s">
        <v>2053</v>
      </c>
      <c r="BM18" s="637"/>
      <c r="BN18" s="637"/>
      <c r="BO18" s="637"/>
      <c r="BP18" s="637"/>
      <c r="BQ18" s="637"/>
      <c r="BR18" s="637"/>
      <c r="BS18" s="637"/>
      <c r="BT18" s="637"/>
      <c r="BU18" s="637"/>
      <c r="BV18" s="637"/>
      <c r="BW18" s="637"/>
      <c r="BX18" s="637"/>
      <c r="BY18" s="637"/>
      <c r="BZ18" s="637"/>
      <c r="CA18" s="637"/>
      <c r="CB18" s="637"/>
      <c r="CC18" s="638"/>
      <c r="CD18" s="70"/>
    </row>
    <row r="19" spans="1:82" ht="5.25" customHeight="1" x14ac:dyDescent="0.25">
      <c r="A19" s="639"/>
      <c r="B19" s="640"/>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0"/>
      <c r="BH19" s="640"/>
      <c r="BI19" s="640"/>
      <c r="BJ19" s="640"/>
      <c r="BK19" s="640"/>
      <c r="BL19" s="640"/>
      <c r="BM19" s="640"/>
      <c r="BN19" s="640"/>
      <c r="BO19" s="640"/>
      <c r="BP19" s="640"/>
      <c r="BQ19" s="640"/>
      <c r="BR19" s="640"/>
      <c r="BS19" s="640"/>
      <c r="BT19" s="640"/>
      <c r="BU19" s="640"/>
      <c r="BV19" s="640"/>
      <c r="BW19" s="640"/>
      <c r="BX19" s="640"/>
      <c r="BY19" s="640"/>
      <c r="BZ19" s="640"/>
      <c r="CA19" s="640"/>
      <c r="CB19" s="640"/>
      <c r="CC19" s="641"/>
    </row>
    <row r="20" spans="1:82" ht="18.75" customHeight="1" x14ac:dyDescent="0.3">
      <c r="A20" s="289" t="s">
        <v>1595</v>
      </c>
      <c r="B20" s="275"/>
      <c r="C20" s="275"/>
      <c r="D20" s="275"/>
      <c r="E20" s="275"/>
      <c r="F20" s="275"/>
      <c r="G20" s="275"/>
      <c r="H20" s="275"/>
      <c r="I20" s="275"/>
      <c r="J20" s="275"/>
      <c r="K20" s="275"/>
      <c r="L20" s="275"/>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c r="AR20" s="642"/>
      <c r="AS20" s="642"/>
      <c r="AT20" s="642"/>
      <c r="AU20" s="642"/>
      <c r="AV20" s="642"/>
      <c r="AW20" s="643"/>
      <c r="AX20" s="281" t="s">
        <v>1596</v>
      </c>
      <c r="AY20" s="282"/>
      <c r="AZ20" s="282"/>
      <c r="BA20" s="282"/>
      <c r="BB20" s="282"/>
      <c r="BC20" s="282"/>
      <c r="BD20" s="282"/>
      <c r="BE20" s="282"/>
      <c r="BF20" s="282"/>
      <c r="BG20" s="282"/>
      <c r="BH20" s="282"/>
      <c r="BI20" s="282"/>
      <c r="BJ20" s="283"/>
      <c r="BK20" s="284" t="s">
        <v>1597</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3">
      <c r="A21" s="644" t="s">
        <v>2043</v>
      </c>
      <c r="B21" s="645"/>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6"/>
      <c r="AX21" s="650" t="s">
        <v>2048</v>
      </c>
      <c r="AY21" s="650"/>
      <c r="AZ21" s="650"/>
      <c r="BA21" s="650"/>
      <c r="BB21" s="650"/>
      <c r="BC21" s="650"/>
      <c r="BD21" s="650"/>
      <c r="BE21" s="650"/>
      <c r="BF21" s="650"/>
      <c r="BG21" s="650"/>
      <c r="BH21" s="650"/>
      <c r="BI21" s="650"/>
      <c r="BJ21" s="651"/>
      <c r="BK21" s="681" t="s">
        <v>2046</v>
      </c>
      <c r="BL21" s="682"/>
      <c r="BM21" s="682"/>
      <c r="BN21" s="682"/>
      <c r="BO21" s="682"/>
      <c r="BP21" s="682"/>
      <c r="BQ21" s="682"/>
      <c r="BR21" s="682"/>
      <c r="BS21" s="682"/>
      <c r="BT21" s="682"/>
      <c r="BU21" s="682"/>
      <c r="BV21" s="682"/>
      <c r="BW21" s="682"/>
      <c r="BX21" s="682"/>
      <c r="BY21" s="682"/>
      <c r="BZ21" s="682"/>
      <c r="CA21" s="682"/>
      <c r="CB21" s="682"/>
      <c r="CC21" s="683"/>
      <c r="CD21" s="70"/>
    </row>
    <row r="22" spans="1:82" ht="21" customHeight="1" x14ac:dyDescent="0.25">
      <c r="A22" s="647"/>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9"/>
      <c r="AX22" s="652"/>
      <c r="AY22" s="652"/>
      <c r="AZ22" s="652"/>
      <c r="BA22" s="652"/>
      <c r="BB22" s="652"/>
      <c r="BC22" s="652"/>
      <c r="BD22" s="652"/>
      <c r="BE22" s="652"/>
      <c r="BF22" s="652"/>
      <c r="BG22" s="652"/>
      <c r="BH22" s="652"/>
      <c r="BI22" s="652"/>
      <c r="BJ22" s="653"/>
      <c r="BK22" s="684"/>
      <c r="BL22" s="637"/>
      <c r="BM22" s="637"/>
      <c r="BN22" s="637"/>
      <c r="BO22" s="637"/>
      <c r="BP22" s="637"/>
      <c r="BQ22" s="637"/>
      <c r="BR22" s="637"/>
      <c r="BS22" s="637"/>
      <c r="BT22" s="637"/>
      <c r="BU22" s="637"/>
      <c r="BV22" s="637"/>
      <c r="BW22" s="637"/>
      <c r="BX22" s="637"/>
      <c r="BY22" s="637"/>
      <c r="BZ22" s="637"/>
      <c r="CA22" s="637"/>
      <c r="CB22" s="637"/>
      <c r="CC22" s="638"/>
    </row>
    <row r="23" spans="1:82" ht="3" customHeight="1" x14ac:dyDescent="0.2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3">
      <c r="A24" s="665" t="s">
        <v>1598</v>
      </c>
      <c r="B24" s="666"/>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7"/>
      <c r="AG24" s="74"/>
      <c r="AH24" s="668" t="s">
        <v>1338</v>
      </c>
      <c r="AI24" s="669"/>
      <c r="AJ24" s="669"/>
      <c r="AK24" s="669"/>
      <c r="AL24" s="669"/>
      <c r="AM24" s="669"/>
      <c r="AN24" s="669"/>
      <c r="AO24" s="669"/>
      <c r="AP24" s="669"/>
      <c r="AQ24" s="669"/>
      <c r="AR24" s="669"/>
      <c r="AS24" s="669"/>
      <c r="AT24" s="669"/>
      <c r="AU24" s="669"/>
      <c r="AV24" s="669"/>
      <c r="AW24" s="669"/>
      <c r="AX24" s="669"/>
      <c r="AY24" s="669"/>
      <c r="AZ24" s="669"/>
      <c r="BA24" s="669"/>
      <c r="BB24" s="669"/>
      <c r="BC24" s="669"/>
      <c r="BD24" s="669"/>
      <c r="BE24" s="669"/>
      <c r="BF24" s="669"/>
      <c r="BG24" s="669"/>
      <c r="BH24" s="669"/>
      <c r="BI24" s="669"/>
      <c r="BJ24" s="669"/>
      <c r="BK24" s="669"/>
      <c r="BL24" s="669"/>
      <c r="BM24" s="669"/>
      <c r="BN24" s="669"/>
      <c r="BO24" s="669"/>
      <c r="BP24" s="669"/>
      <c r="BQ24" s="669"/>
      <c r="BR24" s="669"/>
      <c r="BS24" s="669"/>
      <c r="BT24" s="669"/>
      <c r="BU24" s="669"/>
      <c r="BV24" s="669"/>
      <c r="BW24" s="669"/>
      <c r="BX24" s="669"/>
      <c r="BY24" s="669"/>
      <c r="BZ24" s="669"/>
      <c r="CA24" s="669"/>
      <c r="CB24" s="669"/>
      <c r="CC24" s="670"/>
    </row>
    <row r="25" spans="1:82" ht="17.100000000000001" customHeight="1" x14ac:dyDescent="0.25">
      <c r="A25" s="294">
        <v>1</v>
      </c>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74"/>
      <c r="AH25" s="79" t="s">
        <v>1599</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63">
        <v>575139.94999999995</v>
      </c>
      <c r="BQ25" s="663"/>
      <c r="BR25" s="663"/>
      <c r="BS25" s="663"/>
      <c r="BT25" s="663"/>
      <c r="BU25" s="663"/>
      <c r="BV25" s="663"/>
      <c r="BW25" s="663"/>
      <c r="BX25" s="663"/>
      <c r="BY25" s="663"/>
      <c r="BZ25" s="663"/>
      <c r="CA25" s="663"/>
      <c r="CB25" s="663"/>
      <c r="CC25" s="664"/>
    </row>
    <row r="26" spans="1:82" ht="17.100000000000001" customHeight="1" x14ac:dyDescent="0.25">
      <c r="A26" s="295">
        <v>2</v>
      </c>
      <c r="B26" s="660"/>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2"/>
      <c r="AG26" s="74"/>
      <c r="AH26" s="79" t="s">
        <v>1600</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63">
        <v>0</v>
      </c>
      <c r="BQ26" s="663"/>
      <c r="BR26" s="663"/>
      <c r="BS26" s="663"/>
      <c r="BT26" s="663"/>
      <c r="BU26" s="663"/>
      <c r="BV26" s="663"/>
      <c r="BW26" s="663"/>
      <c r="BX26" s="663"/>
      <c r="BY26" s="663"/>
      <c r="BZ26" s="663"/>
      <c r="CA26" s="663"/>
      <c r="CB26" s="663"/>
      <c r="CC26" s="664"/>
    </row>
    <row r="27" spans="1:82" ht="17.100000000000001" customHeight="1" x14ac:dyDescent="0.25">
      <c r="A27" s="295">
        <v>3</v>
      </c>
      <c r="B27" s="660"/>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2"/>
      <c r="AG27" s="74"/>
      <c r="AH27" s="79" t="s">
        <v>1601</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63">
        <v>30000</v>
      </c>
      <c r="BQ27" s="663"/>
      <c r="BR27" s="663"/>
      <c r="BS27" s="663"/>
      <c r="BT27" s="663"/>
      <c r="BU27" s="663"/>
      <c r="BV27" s="663"/>
      <c r="BW27" s="663"/>
      <c r="BX27" s="663"/>
      <c r="BY27" s="663"/>
      <c r="BZ27" s="663"/>
      <c r="CA27" s="663"/>
      <c r="CB27" s="663"/>
      <c r="CC27" s="664"/>
    </row>
    <row r="28" spans="1:82" ht="18.75" x14ac:dyDescent="0.3">
      <c r="A28" s="295">
        <v>4</v>
      </c>
      <c r="B28" s="660"/>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2"/>
      <c r="AG28" s="74"/>
      <c r="AH28" s="672" t="s">
        <v>1602</v>
      </c>
      <c r="AI28" s="673"/>
      <c r="AJ28" s="673"/>
      <c r="AK28" s="673"/>
      <c r="AL28" s="673"/>
      <c r="AM28" s="673"/>
      <c r="AN28" s="673"/>
      <c r="AO28" s="673"/>
      <c r="AP28" s="673"/>
      <c r="AQ28" s="673"/>
      <c r="AR28" s="673"/>
      <c r="AS28" s="673"/>
      <c r="AT28" s="673"/>
      <c r="AU28" s="673"/>
      <c r="AV28" s="673"/>
      <c r="AW28" s="673"/>
      <c r="AX28" s="673"/>
      <c r="AY28" s="673"/>
      <c r="AZ28" s="673"/>
      <c r="BA28" s="673"/>
      <c r="BB28" s="673"/>
      <c r="BC28" s="673"/>
      <c r="BD28" s="673"/>
      <c r="BE28" s="673"/>
      <c r="BF28" s="673"/>
      <c r="BG28" s="673"/>
      <c r="BH28" s="673"/>
      <c r="BI28" s="673"/>
      <c r="BJ28" s="673"/>
      <c r="BK28" s="673"/>
      <c r="BL28" s="673"/>
      <c r="BM28" s="673"/>
      <c r="BN28" s="673"/>
      <c r="BO28" s="673"/>
      <c r="BP28" s="663">
        <v>0</v>
      </c>
      <c r="BQ28" s="663"/>
      <c r="BR28" s="663"/>
      <c r="BS28" s="663"/>
      <c r="BT28" s="663"/>
      <c r="BU28" s="663"/>
      <c r="BV28" s="663"/>
      <c r="BW28" s="663"/>
      <c r="BX28" s="663"/>
      <c r="BY28" s="663"/>
      <c r="BZ28" s="663"/>
      <c r="CA28" s="663"/>
      <c r="CB28" s="663"/>
      <c r="CC28" s="664"/>
    </row>
    <row r="29" spans="1:82" ht="21" customHeight="1" x14ac:dyDescent="0.25">
      <c r="A29" s="295">
        <v>5</v>
      </c>
      <c r="B29" s="660"/>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2"/>
      <c r="AG29" s="74"/>
      <c r="AH29" s="79" t="s">
        <v>1603</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63">
        <v>0</v>
      </c>
      <c r="BQ29" s="663"/>
      <c r="BR29" s="663"/>
      <c r="BS29" s="663"/>
      <c r="BT29" s="663"/>
      <c r="BU29" s="663"/>
      <c r="BV29" s="663"/>
      <c r="BW29" s="663"/>
      <c r="BX29" s="663"/>
      <c r="BY29" s="663"/>
      <c r="BZ29" s="663"/>
      <c r="CA29" s="663"/>
      <c r="CB29" s="663"/>
      <c r="CC29" s="664"/>
    </row>
    <row r="30" spans="1:82" ht="17.100000000000001" customHeight="1" x14ac:dyDescent="0.25">
      <c r="A30" s="295">
        <v>6</v>
      </c>
      <c r="B30" s="660"/>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2"/>
      <c r="AG30" s="74"/>
      <c r="AH30" s="79" t="s">
        <v>1604</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63">
        <v>10763160</v>
      </c>
      <c r="BQ30" s="663"/>
      <c r="BR30" s="663"/>
      <c r="BS30" s="663"/>
      <c r="BT30" s="663"/>
      <c r="BU30" s="663"/>
      <c r="BV30" s="663"/>
      <c r="BW30" s="663"/>
      <c r="BX30" s="663"/>
      <c r="BY30" s="663"/>
      <c r="BZ30" s="663"/>
      <c r="CA30" s="663"/>
      <c r="CB30" s="663"/>
      <c r="CC30" s="664"/>
    </row>
    <row r="31" spans="1:82" ht="17.100000000000001" customHeight="1" x14ac:dyDescent="0.25">
      <c r="A31" s="295">
        <v>7</v>
      </c>
      <c r="B31" s="671"/>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74"/>
      <c r="AH31" s="79" t="s">
        <v>1605</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63">
        <v>0</v>
      </c>
      <c r="BQ31" s="663"/>
      <c r="BR31" s="663"/>
      <c r="BS31" s="663"/>
      <c r="BT31" s="663"/>
      <c r="BU31" s="663"/>
      <c r="BV31" s="663"/>
      <c r="BW31" s="663"/>
      <c r="BX31" s="663"/>
      <c r="BY31" s="663"/>
      <c r="BZ31" s="663"/>
      <c r="CA31" s="663"/>
      <c r="CB31" s="663"/>
      <c r="CC31" s="664"/>
    </row>
    <row r="32" spans="1:82" ht="17.100000000000001" customHeight="1" x14ac:dyDescent="0.25">
      <c r="A32" s="295">
        <v>8</v>
      </c>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74"/>
      <c r="AH32" s="79" t="s">
        <v>1773</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63">
        <v>0</v>
      </c>
      <c r="BQ32" s="663"/>
      <c r="BR32" s="663"/>
      <c r="BS32" s="663"/>
      <c r="BT32" s="663"/>
      <c r="BU32" s="663"/>
      <c r="BV32" s="663"/>
      <c r="BW32" s="663"/>
      <c r="BX32" s="663"/>
      <c r="BY32" s="663"/>
      <c r="BZ32" s="663"/>
      <c r="CA32" s="663"/>
      <c r="CB32" s="663"/>
      <c r="CC32" s="664"/>
    </row>
    <row r="33" spans="1:81" ht="17.100000000000001" customHeight="1" x14ac:dyDescent="0.25">
      <c r="A33" s="295">
        <v>9</v>
      </c>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74"/>
      <c r="AH33" s="79" t="s">
        <v>1606</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63">
        <v>0</v>
      </c>
      <c r="BQ33" s="663"/>
      <c r="BR33" s="663"/>
      <c r="BS33" s="663"/>
      <c r="BT33" s="663"/>
      <c r="BU33" s="663"/>
      <c r="BV33" s="663"/>
      <c r="BW33" s="663"/>
      <c r="BX33" s="663"/>
      <c r="BY33" s="663"/>
      <c r="BZ33" s="663"/>
      <c r="CA33" s="663"/>
      <c r="CB33" s="663"/>
      <c r="CC33" s="664"/>
    </row>
    <row r="34" spans="1:81" ht="17.100000000000001" customHeight="1" x14ac:dyDescent="0.3">
      <c r="A34" s="296">
        <v>10</v>
      </c>
      <c r="B34" s="671"/>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80"/>
      <c r="AH34" s="677" t="s">
        <v>1607</v>
      </c>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9">
        <f>SUM(BP25:CC33)</f>
        <v>11368299.949999999</v>
      </c>
      <c r="BQ34" s="679"/>
      <c r="BR34" s="679"/>
      <c r="BS34" s="679"/>
      <c r="BT34" s="679"/>
      <c r="BU34" s="679"/>
      <c r="BV34" s="679"/>
      <c r="BW34" s="679"/>
      <c r="BX34" s="679"/>
      <c r="BY34" s="679"/>
      <c r="BZ34" s="679"/>
      <c r="CA34" s="679"/>
      <c r="CB34" s="679"/>
      <c r="CC34" s="680"/>
    </row>
    <row r="35" spans="1:81" ht="17.100000000000001" customHeight="1" x14ac:dyDescent="0.25">
      <c r="A35" s="297">
        <v>11</v>
      </c>
      <c r="B35" s="674"/>
      <c r="C35" s="675"/>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6"/>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A10:AL15"/>
    <mergeCell ref="AM10:CC12"/>
    <mergeCell ref="AM14:CC15"/>
    <mergeCell ref="A1:CC2"/>
    <mergeCell ref="A3:CC3"/>
    <mergeCell ref="A6:AK6"/>
    <mergeCell ref="AM6:CC6"/>
    <mergeCell ref="K8:CC8"/>
    <mergeCell ref="N17:BJ18"/>
    <mergeCell ref="BL18:CC18"/>
    <mergeCell ref="A19:CC19"/>
    <mergeCell ref="M20:AW20"/>
    <mergeCell ref="A21:AW22"/>
    <mergeCell ref="AX21:BJ22"/>
    <mergeCell ref="BK21:CC22"/>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B35:AF35"/>
    <mergeCell ref="B30:AF30"/>
    <mergeCell ref="BP30:CC30"/>
    <mergeCell ref="B31:AF31"/>
    <mergeCell ref="BP31:CC31"/>
    <mergeCell ref="B32:AF32"/>
    <mergeCell ref="BP32:CC32"/>
    <mergeCell ref="B33:AF33"/>
    <mergeCell ref="BP33:CC33"/>
    <mergeCell ref="B34:AF34"/>
    <mergeCell ref="AH34:BO34"/>
    <mergeCell ref="BP34:CC34"/>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736F"/>
  </sheetPr>
  <dimension ref="A1:H79"/>
  <sheetViews>
    <sheetView showGridLines="0" zoomScale="110" zoomScaleNormal="110" workbookViewId="0">
      <selection activeCell="E63" sqref="E63"/>
    </sheetView>
  </sheetViews>
  <sheetFormatPr baseColWidth="10" defaultColWidth="11.42578125" defaultRowHeight="12.75" customHeight="1" x14ac:dyDescent="0.2"/>
  <cols>
    <col min="1" max="1" width="4.85546875" style="8" customWidth="1"/>
    <col min="2" max="2" width="32.85546875" style="4" customWidth="1"/>
    <col min="3" max="3" width="14.28515625" style="15" customWidth="1"/>
    <col min="4" max="4" width="25" style="16" customWidth="1"/>
    <col min="5" max="6" width="17.85546875" style="4" customWidth="1"/>
    <col min="7" max="7" width="13" style="4" customWidth="1"/>
    <col min="8" max="8" width="11.42578125" style="65" customWidth="1"/>
    <col min="9" max="16384" width="11.42578125" style="65"/>
  </cols>
  <sheetData>
    <row r="1" spans="1:7" ht="30" customHeight="1" x14ac:dyDescent="0.2">
      <c r="A1" s="696" t="s">
        <v>1779</v>
      </c>
      <c r="B1" s="697"/>
      <c r="C1" s="697"/>
      <c r="D1" s="697"/>
      <c r="E1" s="697"/>
      <c r="F1" s="697"/>
      <c r="G1" s="698"/>
    </row>
    <row r="2" spans="1:7" ht="27.75" customHeight="1" x14ac:dyDescent="0.2">
      <c r="A2" s="699" t="str">
        <f>'Objetivos PMD'!$B$3</f>
        <v>Municipio:  SAN JUANITO DE ESCOBEDO JALISCO</v>
      </c>
      <c r="B2" s="700"/>
      <c r="C2" s="700"/>
      <c r="D2" s="700"/>
      <c r="E2" s="700"/>
      <c r="F2" s="700"/>
      <c r="G2" s="701"/>
    </row>
    <row r="3" spans="1:7" ht="17.25" customHeight="1" x14ac:dyDescent="0.2">
      <c r="A3" s="708" t="s">
        <v>7</v>
      </c>
      <c r="B3" s="708"/>
      <c r="C3" s="708"/>
      <c r="D3" s="708"/>
      <c r="E3" s="710" t="s">
        <v>1780</v>
      </c>
      <c r="F3" s="710" t="s">
        <v>1781</v>
      </c>
      <c r="G3" s="702" t="s">
        <v>1782</v>
      </c>
    </row>
    <row r="4" spans="1:7" ht="15" customHeight="1" x14ac:dyDescent="0.2">
      <c r="A4" s="709"/>
      <c r="B4" s="709"/>
      <c r="C4" s="709"/>
      <c r="D4" s="709"/>
      <c r="E4" s="711"/>
      <c r="F4" s="711"/>
      <c r="G4" s="703"/>
    </row>
    <row r="5" spans="1:7" ht="21.75" customHeight="1" x14ac:dyDescent="0.2">
      <c r="A5" s="704" t="s">
        <v>8</v>
      </c>
      <c r="B5" s="705"/>
      <c r="C5" s="705"/>
      <c r="D5" s="705"/>
      <c r="E5" s="705"/>
      <c r="F5" s="705"/>
      <c r="G5" s="706"/>
    </row>
    <row r="6" spans="1:7" ht="15" customHeight="1" x14ac:dyDescent="0.2">
      <c r="A6" s="348">
        <v>1</v>
      </c>
      <c r="B6" s="707" t="s">
        <v>9</v>
      </c>
      <c r="C6" s="707"/>
      <c r="D6" s="707"/>
      <c r="E6" s="301">
        <f>SUM(E7:E14)</f>
        <v>819108</v>
      </c>
      <c r="F6" s="301">
        <f>SUM(F7:F14)</f>
        <v>1326400</v>
      </c>
      <c r="G6" s="349">
        <f>F6/E6-1</f>
        <v>0.61932248250535959</v>
      </c>
    </row>
    <row r="7" spans="1:7" ht="15" customHeight="1" x14ac:dyDescent="0.2">
      <c r="A7" s="350">
        <v>1.1000000000000001</v>
      </c>
      <c r="B7" s="688" t="s">
        <v>10</v>
      </c>
      <c r="C7" s="688"/>
      <c r="D7" s="688"/>
      <c r="E7" s="5">
        <v>41200</v>
      </c>
      <c r="F7" s="96">
        <f>'ESTIMACION DE INGRESOS'!$C$7</f>
        <v>50000</v>
      </c>
      <c r="G7" s="351">
        <f>F7/E7-1</f>
        <v>0.21359223300970864</v>
      </c>
    </row>
    <row r="8" spans="1:7" ht="15" customHeight="1" x14ac:dyDescent="0.2">
      <c r="A8" s="350">
        <v>1.2</v>
      </c>
      <c r="B8" s="688" t="s">
        <v>11</v>
      </c>
      <c r="C8" s="688"/>
      <c r="D8" s="688"/>
      <c r="E8" s="5">
        <v>769648</v>
      </c>
      <c r="F8" s="96">
        <f>'ESTIMACION DE INGRESOS'!$C$16</f>
        <v>1261400</v>
      </c>
      <c r="G8" s="351">
        <f t="shared" ref="G8:G26" si="0">F8/E8-1</f>
        <v>0.63893104380184185</v>
      </c>
    </row>
    <row r="9" spans="1:7" ht="15" customHeight="1" x14ac:dyDescent="0.2">
      <c r="A9" s="350">
        <v>1.3</v>
      </c>
      <c r="B9" s="688" t="s">
        <v>12</v>
      </c>
      <c r="C9" s="688"/>
      <c r="D9" s="688"/>
      <c r="E9" s="6">
        <v>0</v>
      </c>
      <c r="F9" s="96">
        <f>'ESTIMACION DE INGRESOS'!$C$27</f>
        <v>0</v>
      </c>
      <c r="G9" s="351" t="e">
        <f t="shared" si="0"/>
        <v>#DIV/0!</v>
      </c>
    </row>
    <row r="10" spans="1:7" ht="15" customHeight="1" x14ac:dyDescent="0.2">
      <c r="A10" s="350">
        <v>1.4</v>
      </c>
      <c r="B10" s="688" t="s">
        <v>13</v>
      </c>
      <c r="C10" s="688"/>
      <c r="D10" s="688"/>
      <c r="E10" s="6">
        <v>0</v>
      </c>
      <c r="F10" s="96">
        <f>'ESTIMACION DE INGRESOS'!$C$28</f>
        <v>0</v>
      </c>
      <c r="G10" s="351" t="e">
        <f t="shared" si="0"/>
        <v>#DIV/0!</v>
      </c>
    </row>
    <row r="11" spans="1:7" ht="15" customHeight="1" x14ac:dyDescent="0.2">
      <c r="A11" s="350">
        <v>1.5</v>
      </c>
      <c r="B11" s="688" t="s">
        <v>14</v>
      </c>
      <c r="C11" s="688"/>
      <c r="D11" s="688"/>
      <c r="E11" s="6">
        <v>0</v>
      </c>
      <c r="F11" s="96">
        <f>'ESTIMACION DE INGRESOS'!$C$29</f>
        <v>0</v>
      </c>
      <c r="G11" s="351" t="e">
        <f t="shared" si="0"/>
        <v>#DIV/0!</v>
      </c>
    </row>
    <row r="12" spans="1:7" ht="15" customHeight="1" x14ac:dyDescent="0.2">
      <c r="A12" s="350">
        <v>1.6</v>
      </c>
      <c r="B12" s="688" t="s">
        <v>15</v>
      </c>
      <c r="C12" s="688"/>
      <c r="D12" s="688"/>
      <c r="E12" s="6">
        <v>0</v>
      </c>
      <c r="F12" s="96">
        <f>'ESTIMACION DE INGRESOS'!$C$30</f>
        <v>0</v>
      </c>
      <c r="G12" s="351" t="e">
        <f t="shared" si="0"/>
        <v>#DIV/0!</v>
      </c>
    </row>
    <row r="13" spans="1:7" ht="15" customHeight="1" x14ac:dyDescent="0.2">
      <c r="A13" s="350">
        <v>1.7</v>
      </c>
      <c r="B13" s="693" t="s">
        <v>16</v>
      </c>
      <c r="C13" s="694"/>
      <c r="D13" s="695"/>
      <c r="E13" s="5">
        <v>8260</v>
      </c>
      <c r="F13" s="96">
        <f>'ESTIMACION DE INGRESOS'!$C$31</f>
        <v>15000</v>
      </c>
      <c r="G13" s="351">
        <f t="shared" si="0"/>
        <v>0.81598062953995165</v>
      </c>
    </row>
    <row r="14" spans="1:7" ht="15" customHeight="1" x14ac:dyDescent="0.2">
      <c r="A14" s="350">
        <v>1.8</v>
      </c>
      <c r="B14" s="693" t="s">
        <v>17</v>
      </c>
      <c r="C14" s="694"/>
      <c r="D14" s="695"/>
      <c r="E14" s="5">
        <v>0</v>
      </c>
      <c r="F14" s="96">
        <f>'ESTIMACION DE INGRESOS'!$C$44</f>
        <v>0</v>
      </c>
      <c r="G14" s="352" t="e">
        <f t="shared" si="0"/>
        <v>#DIV/0!</v>
      </c>
    </row>
    <row r="15" spans="1:7" ht="15" customHeight="1" x14ac:dyDescent="0.2">
      <c r="A15" s="353">
        <v>2</v>
      </c>
      <c r="B15" s="689" t="s">
        <v>18</v>
      </c>
      <c r="C15" s="689"/>
      <c r="D15" s="689"/>
      <c r="E15" s="302">
        <f>SUM(E16:E20)</f>
        <v>0</v>
      </c>
      <c r="F15" s="302">
        <f>SUM(F16:F20)</f>
        <v>0</v>
      </c>
      <c r="G15" s="354" t="e">
        <f t="shared" si="0"/>
        <v>#DIV/0!</v>
      </c>
    </row>
    <row r="16" spans="1:7" x14ac:dyDescent="0.2">
      <c r="A16" s="350">
        <v>2.1</v>
      </c>
      <c r="B16" s="693" t="s">
        <v>1639</v>
      </c>
      <c r="C16" s="694"/>
      <c r="D16" s="695"/>
      <c r="E16" s="5">
        <v>0</v>
      </c>
      <c r="F16" s="96">
        <f>'ESTIMACION DE INGRESOS'!C49</f>
        <v>0</v>
      </c>
      <c r="G16" s="351" t="e">
        <f>F16/E16-1</f>
        <v>#DIV/0!</v>
      </c>
    </row>
    <row r="17" spans="1:7" ht="15" customHeight="1" x14ac:dyDescent="0.2">
      <c r="A17" s="350">
        <v>2.2000000000000002</v>
      </c>
      <c r="B17" s="693" t="s">
        <v>1640</v>
      </c>
      <c r="C17" s="694"/>
      <c r="D17" s="695"/>
      <c r="E17" s="6">
        <v>0</v>
      </c>
      <c r="F17" s="96">
        <f>'ESTIMACION DE INGRESOS'!C50</f>
        <v>0</v>
      </c>
      <c r="G17" s="351" t="e">
        <f>F17/E17-1</f>
        <v>#DIV/0!</v>
      </c>
    </row>
    <row r="18" spans="1:7" ht="15" customHeight="1" x14ac:dyDescent="0.2">
      <c r="A18" s="350">
        <v>2.2999999999999998</v>
      </c>
      <c r="B18" s="693" t="s">
        <v>1641</v>
      </c>
      <c r="C18" s="694"/>
      <c r="D18" s="695"/>
      <c r="E18" s="6">
        <v>0</v>
      </c>
      <c r="F18" s="96">
        <f>'ESTIMACION DE INGRESOS'!C51</f>
        <v>0</v>
      </c>
      <c r="G18" s="351" t="e">
        <f>F18/E18-1</f>
        <v>#DIV/0!</v>
      </c>
    </row>
    <row r="19" spans="1:7" ht="15" customHeight="1" x14ac:dyDescent="0.2">
      <c r="A19" s="350">
        <v>2.4</v>
      </c>
      <c r="B19" s="693" t="s">
        <v>1642</v>
      </c>
      <c r="C19" s="694"/>
      <c r="D19" s="695"/>
      <c r="E19" s="5">
        <v>0</v>
      </c>
      <c r="F19" s="96">
        <f>'ESTIMACION DE INGRESOS'!C52</f>
        <v>0</v>
      </c>
      <c r="G19" s="351" t="e">
        <f>F19/E19-1</f>
        <v>#DIV/0!</v>
      </c>
    </row>
    <row r="20" spans="1:7" ht="15" customHeight="1" x14ac:dyDescent="0.2">
      <c r="A20" s="350">
        <v>2.5</v>
      </c>
      <c r="B20" s="693" t="s">
        <v>16</v>
      </c>
      <c r="C20" s="694"/>
      <c r="D20" s="695"/>
      <c r="E20" s="5">
        <v>0</v>
      </c>
      <c r="F20" s="96">
        <f>'ESTIMACION DE INGRESOS'!C53</f>
        <v>0</v>
      </c>
      <c r="G20" s="351" t="e">
        <f>F20/E20-1</f>
        <v>#DIV/0!</v>
      </c>
    </row>
    <row r="21" spans="1:7" ht="15" customHeight="1" x14ac:dyDescent="0.2">
      <c r="A21" s="353">
        <v>3</v>
      </c>
      <c r="B21" s="689" t="s">
        <v>19</v>
      </c>
      <c r="C21" s="689"/>
      <c r="D21" s="689"/>
      <c r="E21" s="302">
        <f>SUM(E22)</f>
        <v>0</v>
      </c>
      <c r="F21" s="302">
        <f>SUM(F22)</f>
        <v>0</v>
      </c>
      <c r="G21" s="355" t="e">
        <f t="shared" si="0"/>
        <v>#DIV/0!</v>
      </c>
    </row>
    <row r="22" spans="1:7" ht="15" customHeight="1" x14ac:dyDescent="0.2">
      <c r="A22" s="350">
        <v>3.1</v>
      </c>
      <c r="B22" s="688" t="s">
        <v>20</v>
      </c>
      <c r="C22" s="688"/>
      <c r="D22" s="688"/>
      <c r="E22" s="6">
        <v>0</v>
      </c>
      <c r="F22" s="96">
        <f>'ESTIMACION DE INGRESOS'!C55</f>
        <v>0</v>
      </c>
      <c r="G22" s="352" t="e">
        <f t="shared" si="0"/>
        <v>#DIV/0!</v>
      </c>
    </row>
    <row r="23" spans="1:7" ht="15" customHeight="1" x14ac:dyDescent="0.2">
      <c r="A23" s="353">
        <v>4</v>
      </c>
      <c r="B23" s="689" t="s">
        <v>21</v>
      </c>
      <c r="C23" s="689"/>
      <c r="D23" s="689"/>
      <c r="E23" s="302">
        <f>SUM(E24:E28)</f>
        <v>1444320</v>
      </c>
      <c r="F23" s="302">
        <f>SUM(F24:F28)</f>
        <v>1912182</v>
      </c>
      <c r="G23" s="355">
        <f t="shared" si="0"/>
        <v>0.32393236955799276</v>
      </c>
    </row>
    <row r="24" spans="1:7" x14ac:dyDescent="0.2">
      <c r="A24" s="350">
        <v>4.0999999999999996</v>
      </c>
      <c r="B24" s="687" t="s">
        <v>1614</v>
      </c>
      <c r="C24" s="687"/>
      <c r="D24" s="687"/>
      <c r="E24" s="5">
        <v>132400</v>
      </c>
      <c r="F24" s="96">
        <f>'ESTIMACION DE INGRESOS'!C59</f>
        <v>204640</v>
      </c>
      <c r="G24" s="351">
        <f t="shared" si="0"/>
        <v>0.54561933534743212</v>
      </c>
    </row>
    <row r="25" spans="1:7" ht="15" customHeight="1" x14ac:dyDescent="0.2">
      <c r="A25" s="350">
        <v>4.2</v>
      </c>
      <c r="B25" s="687" t="s">
        <v>1615</v>
      </c>
      <c r="C25" s="687"/>
      <c r="D25" s="687"/>
      <c r="E25" s="6">
        <v>0</v>
      </c>
      <c r="F25" s="96">
        <f>'ESTIMACION DE INGRESOS'!$C$79</f>
        <v>0</v>
      </c>
      <c r="G25" s="351" t="e">
        <f t="shared" si="0"/>
        <v>#DIV/0!</v>
      </c>
    </row>
    <row r="26" spans="1:7" ht="15" customHeight="1" x14ac:dyDescent="0.2">
      <c r="A26" s="350">
        <v>4.3</v>
      </c>
      <c r="B26" s="690" t="s">
        <v>1616</v>
      </c>
      <c r="C26" s="691"/>
      <c r="D26" s="692"/>
      <c r="E26" s="6">
        <v>1303520</v>
      </c>
      <c r="F26" s="96">
        <f>'ESTIMACION DE INGRESOS'!$C$80</f>
        <v>1702942</v>
      </c>
      <c r="G26" s="351">
        <f t="shared" si="0"/>
        <v>0.30641800662820673</v>
      </c>
    </row>
    <row r="27" spans="1:7" ht="15" customHeight="1" x14ac:dyDescent="0.2">
      <c r="A27" s="350">
        <v>4.4000000000000004</v>
      </c>
      <c r="B27" s="687" t="s">
        <v>1617</v>
      </c>
      <c r="C27" s="687"/>
      <c r="D27" s="687"/>
      <c r="E27" s="5">
        <v>0</v>
      </c>
      <c r="F27" s="96">
        <f>'ESTIMACION DE INGRESOS'!$C$160</f>
        <v>0</v>
      </c>
      <c r="G27" s="351" t="e">
        <f t="shared" ref="G27:G58" si="1">F27/E27-1</f>
        <v>#DIV/0!</v>
      </c>
    </row>
    <row r="28" spans="1:7" ht="15" customHeight="1" x14ac:dyDescent="0.2">
      <c r="A28" s="350">
        <v>4.5</v>
      </c>
      <c r="B28" s="687" t="s">
        <v>16</v>
      </c>
      <c r="C28" s="687"/>
      <c r="D28" s="687"/>
      <c r="E28" s="5">
        <v>8400</v>
      </c>
      <c r="F28" s="96">
        <f>'ESTIMACION DE INGRESOS'!$C$167</f>
        <v>4600</v>
      </c>
      <c r="G28" s="351">
        <f t="shared" si="1"/>
        <v>-0.45238095238095233</v>
      </c>
    </row>
    <row r="29" spans="1:7" ht="15" customHeight="1" x14ac:dyDescent="0.2">
      <c r="A29" s="353">
        <v>5</v>
      </c>
      <c r="B29" s="689" t="s">
        <v>22</v>
      </c>
      <c r="C29" s="689"/>
      <c r="D29" s="689"/>
      <c r="E29" s="302">
        <f>SUM(E30:E32)</f>
        <v>319000</v>
      </c>
      <c r="F29" s="302">
        <f>SUM(F30:F32)</f>
        <v>252030</v>
      </c>
      <c r="G29" s="355">
        <f t="shared" si="1"/>
        <v>-0.20993730407523514</v>
      </c>
    </row>
    <row r="30" spans="1:7" ht="15" customHeight="1" x14ac:dyDescent="0.2">
      <c r="A30" s="350">
        <v>5.0999999999999996</v>
      </c>
      <c r="B30" s="687" t="s">
        <v>1618</v>
      </c>
      <c r="C30" s="687"/>
      <c r="D30" s="687"/>
      <c r="E30" s="5">
        <v>319000</v>
      </c>
      <c r="F30" s="96">
        <f>'ESTIMACION DE INGRESOS'!C181</f>
        <v>252030</v>
      </c>
      <c r="G30" s="351">
        <f t="shared" si="1"/>
        <v>-0.20993730407523514</v>
      </c>
    </row>
    <row r="31" spans="1:7" ht="15" customHeight="1" x14ac:dyDescent="0.2">
      <c r="A31" s="350">
        <v>5.2</v>
      </c>
      <c r="B31" s="687" t="s">
        <v>1619</v>
      </c>
      <c r="C31" s="687"/>
      <c r="D31" s="687"/>
      <c r="E31" s="5">
        <v>0</v>
      </c>
      <c r="F31" s="96">
        <f>'ESTIMACION DE INGRESOS'!$C$203</f>
        <v>0</v>
      </c>
      <c r="G31" s="351" t="e">
        <f t="shared" si="1"/>
        <v>#DIV/0!</v>
      </c>
    </row>
    <row r="32" spans="1:7" ht="15" customHeight="1" x14ac:dyDescent="0.2">
      <c r="A32" s="350">
        <v>5.3</v>
      </c>
      <c r="B32" s="687" t="s">
        <v>16</v>
      </c>
      <c r="C32" s="687"/>
      <c r="D32" s="687"/>
      <c r="E32" s="5">
        <v>0</v>
      </c>
      <c r="F32" s="96">
        <f>'ESTIMACION DE INGRESOS'!$C$206</f>
        <v>0</v>
      </c>
      <c r="G32" s="351" t="e">
        <f t="shared" si="1"/>
        <v>#DIV/0!</v>
      </c>
    </row>
    <row r="33" spans="1:8" ht="15" customHeight="1" x14ac:dyDescent="0.2">
      <c r="A33" s="353">
        <v>6</v>
      </c>
      <c r="B33" s="689" t="s">
        <v>24</v>
      </c>
      <c r="C33" s="689"/>
      <c r="D33" s="689"/>
      <c r="E33" s="302">
        <f>SUM(E34:E37)</f>
        <v>113000</v>
      </c>
      <c r="F33" s="302">
        <f>SUM(F34:F37)</f>
        <v>272622</v>
      </c>
      <c r="G33" s="355">
        <f t="shared" si="1"/>
        <v>1.4125840707964601</v>
      </c>
    </row>
    <row r="34" spans="1:8" ht="15" customHeight="1" x14ac:dyDescent="0.2">
      <c r="A34" s="350">
        <v>6.1</v>
      </c>
      <c r="B34" s="687" t="s">
        <v>1620</v>
      </c>
      <c r="C34" s="687"/>
      <c r="D34" s="687"/>
      <c r="E34" s="5">
        <v>98000</v>
      </c>
      <c r="F34" s="96">
        <f>'ESTIMACION DE INGRESOS'!C210</f>
        <v>223450</v>
      </c>
      <c r="G34" s="351">
        <f t="shared" si="1"/>
        <v>1.2801020408163266</v>
      </c>
    </row>
    <row r="35" spans="1:8" ht="15" customHeight="1" x14ac:dyDescent="0.2">
      <c r="A35" s="350">
        <v>6.2</v>
      </c>
      <c r="B35" s="687" t="s">
        <v>1621</v>
      </c>
      <c r="C35" s="687"/>
      <c r="D35" s="687"/>
      <c r="E35" s="5">
        <v>0</v>
      </c>
      <c r="F35" s="96">
        <f>'ESTIMACION DE INGRESOS'!$C$225</f>
        <v>0</v>
      </c>
      <c r="G35" s="351" t="e">
        <f t="shared" si="1"/>
        <v>#DIV/0!</v>
      </c>
    </row>
    <row r="36" spans="1:8" ht="15" customHeight="1" x14ac:dyDescent="0.2">
      <c r="A36" s="350">
        <v>6.3</v>
      </c>
      <c r="B36" s="687" t="s">
        <v>1622</v>
      </c>
      <c r="C36" s="687"/>
      <c r="D36" s="687"/>
      <c r="E36" s="5">
        <v>15000</v>
      </c>
      <c r="F36" s="96">
        <f>'ESTIMACION DE INGRESOS'!$C$226</f>
        <v>49172</v>
      </c>
      <c r="G36" s="351">
        <f t="shared" si="1"/>
        <v>2.2781333333333333</v>
      </c>
    </row>
    <row r="37" spans="1:8" ht="15" customHeight="1" x14ac:dyDescent="0.2">
      <c r="A37" s="350">
        <v>6.4</v>
      </c>
      <c r="B37" s="687" t="s">
        <v>16</v>
      </c>
      <c r="C37" s="687"/>
      <c r="D37" s="687"/>
      <c r="E37" s="5">
        <v>0</v>
      </c>
      <c r="F37" s="96">
        <f>'ESTIMACION DE INGRESOS'!$C$229</f>
        <v>0</v>
      </c>
      <c r="G37" s="351" t="e">
        <f t="shared" si="1"/>
        <v>#DIV/0!</v>
      </c>
    </row>
    <row r="38" spans="1:8" x14ac:dyDescent="0.2">
      <c r="A38" s="353">
        <v>7</v>
      </c>
      <c r="B38" s="689" t="s">
        <v>26</v>
      </c>
      <c r="C38" s="689"/>
      <c r="D38" s="689"/>
      <c r="E38" s="302">
        <f>SUM(E39:E42)</f>
        <v>0</v>
      </c>
      <c r="F38" s="302">
        <f>SUM(F39:F43)</f>
        <v>0</v>
      </c>
      <c r="G38" s="355" t="e">
        <f t="shared" si="1"/>
        <v>#DIV/0!</v>
      </c>
    </row>
    <row r="39" spans="1:8" x14ac:dyDescent="0.2">
      <c r="A39" s="350">
        <v>7.1</v>
      </c>
      <c r="B39" s="687" t="s">
        <v>1623</v>
      </c>
      <c r="C39" s="687"/>
      <c r="D39" s="687"/>
      <c r="E39" s="55">
        <v>0</v>
      </c>
      <c r="F39" s="96">
        <f>'ESTIMACION DE INGRESOS'!C233</f>
        <v>0</v>
      </c>
      <c r="G39" s="351" t="e">
        <f t="shared" si="1"/>
        <v>#DIV/0!</v>
      </c>
      <c r="H39" s="66"/>
    </row>
    <row r="40" spans="1:8" x14ac:dyDescent="0.2">
      <c r="A40" s="350">
        <v>7.2</v>
      </c>
      <c r="B40" s="687" t="s">
        <v>1624</v>
      </c>
      <c r="C40" s="687"/>
      <c r="D40" s="687"/>
      <c r="E40" s="55">
        <v>0</v>
      </c>
      <c r="F40" s="96">
        <f>'ESTIMACION DE INGRESOS'!$C$234</f>
        <v>0</v>
      </c>
      <c r="G40" s="351" t="e">
        <f t="shared" si="1"/>
        <v>#DIV/0!</v>
      </c>
      <c r="H40" s="66"/>
    </row>
    <row r="41" spans="1:8" x14ac:dyDescent="0.2">
      <c r="A41" s="350">
        <v>7.3</v>
      </c>
      <c r="B41" s="687" t="s">
        <v>1625</v>
      </c>
      <c r="C41" s="687"/>
      <c r="D41" s="687"/>
      <c r="E41" s="55">
        <v>0</v>
      </c>
      <c r="F41" s="96">
        <f>'ESTIMACION DE INGRESOS'!$C$236</f>
        <v>0</v>
      </c>
      <c r="G41" s="351" t="e">
        <f t="shared" si="1"/>
        <v>#DIV/0!</v>
      </c>
      <c r="H41" s="66"/>
    </row>
    <row r="42" spans="1:8" x14ac:dyDescent="0.2">
      <c r="A42" s="350">
        <v>7.4</v>
      </c>
      <c r="B42" s="687" t="s">
        <v>1626</v>
      </c>
      <c r="C42" s="687"/>
      <c r="D42" s="687"/>
      <c r="E42" s="55">
        <v>0</v>
      </c>
      <c r="F42" s="96">
        <f>'ESTIMACION DE INGRESOS'!$C$238</f>
        <v>0</v>
      </c>
      <c r="G42" s="351" t="e">
        <f t="shared" si="1"/>
        <v>#DIV/0!</v>
      </c>
      <c r="H42" s="66"/>
    </row>
    <row r="43" spans="1:8" ht="30" customHeight="1" x14ac:dyDescent="0.2">
      <c r="A43" s="350">
        <v>7.9</v>
      </c>
      <c r="B43" s="690" t="s">
        <v>1627</v>
      </c>
      <c r="C43" s="691"/>
      <c r="D43" s="692"/>
      <c r="E43" s="55">
        <v>0</v>
      </c>
      <c r="F43" s="96">
        <f>'ESTIMACION DE INGRESOS'!$C$240</f>
        <v>0</v>
      </c>
      <c r="G43" s="351" t="e">
        <f t="shared" si="1"/>
        <v>#DIV/0!</v>
      </c>
      <c r="H43" s="66"/>
    </row>
    <row r="44" spans="1:8" x14ac:dyDescent="0.2">
      <c r="A44" s="353">
        <v>8</v>
      </c>
      <c r="B44" s="689" t="s">
        <v>27</v>
      </c>
      <c r="C44" s="689"/>
      <c r="D44" s="689"/>
      <c r="E44" s="302">
        <f>SUM(E45:E47)</f>
        <v>41717323</v>
      </c>
      <c r="F44" s="302">
        <f>SUM(F45:F47)</f>
        <v>35999065</v>
      </c>
      <c r="G44" s="355">
        <f t="shared" si="1"/>
        <v>-0.1370715469926006</v>
      </c>
    </row>
    <row r="45" spans="1:8" x14ac:dyDescent="0.2">
      <c r="A45" s="350">
        <v>8.1</v>
      </c>
      <c r="B45" s="687" t="s">
        <v>28</v>
      </c>
      <c r="C45" s="687"/>
      <c r="D45" s="687"/>
      <c r="E45" s="5">
        <v>18836293</v>
      </c>
      <c r="F45" s="96">
        <f>'ESTIMACION DE INGRESOS'!C244</f>
        <v>18931060</v>
      </c>
      <c r="G45" s="351">
        <f t="shared" si="1"/>
        <v>5.0310854688870865E-3</v>
      </c>
    </row>
    <row r="46" spans="1:8" x14ac:dyDescent="0.2">
      <c r="A46" s="350">
        <v>8.1999999999999993</v>
      </c>
      <c r="B46" s="687" t="s">
        <v>29</v>
      </c>
      <c r="C46" s="687"/>
      <c r="D46" s="687"/>
      <c r="E46" s="5">
        <v>8420830</v>
      </c>
      <c r="F46" s="96">
        <f>'ESTIMACION DE INGRESOS'!$C$248</f>
        <v>8952521</v>
      </c>
      <c r="G46" s="351">
        <f t="shared" si="1"/>
        <v>6.3139975513102575E-2</v>
      </c>
    </row>
    <row r="47" spans="1:8" x14ac:dyDescent="0.2">
      <c r="A47" s="350">
        <v>8.3000000000000007</v>
      </c>
      <c r="B47" s="687" t="s">
        <v>30</v>
      </c>
      <c r="C47" s="687"/>
      <c r="D47" s="687"/>
      <c r="E47" s="5">
        <v>14460200</v>
      </c>
      <c r="F47" s="96">
        <f>'ESTIMACION DE INGRESOS'!$C$254</f>
        <v>8115484</v>
      </c>
      <c r="G47" s="351">
        <f t="shared" si="1"/>
        <v>-0.43877097135585952</v>
      </c>
    </row>
    <row r="48" spans="1:8" ht="12.75" customHeight="1" x14ac:dyDescent="0.2">
      <c r="A48" s="353">
        <v>9</v>
      </c>
      <c r="B48" s="689" t="s">
        <v>74</v>
      </c>
      <c r="C48" s="689"/>
      <c r="D48" s="689"/>
      <c r="E48" s="302">
        <f>SUM(E49:E54)</f>
        <v>0</v>
      </c>
      <c r="F48" s="302">
        <f>SUM(F49:F54)</f>
        <v>0</v>
      </c>
      <c r="G48" s="355" t="e">
        <f t="shared" si="1"/>
        <v>#DIV/0!</v>
      </c>
    </row>
    <row r="49" spans="1:7" x14ac:dyDescent="0.2">
      <c r="A49" s="350">
        <v>9.1</v>
      </c>
      <c r="B49" s="687" t="s">
        <v>1628</v>
      </c>
      <c r="C49" s="687"/>
      <c r="D49" s="687"/>
      <c r="E49" s="5">
        <v>0</v>
      </c>
      <c r="F49" s="96">
        <f>'ESTIMACION DE INGRESOS'!C260</f>
        <v>0</v>
      </c>
      <c r="G49" s="351" t="e">
        <f t="shared" si="1"/>
        <v>#DIV/0!</v>
      </c>
    </row>
    <row r="50" spans="1:7" x14ac:dyDescent="0.2">
      <c r="A50" s="350">
        <v>9.1999999999999993</v>
      </c>
      <c r="B50" s="687" t="s">
        <v>76</v>
      </c>
      <c r="C50" s="687"/>
      <c r="D50" s="687"/>
      <c r="E50" s="6">
        <v>0</v>
      </c>
      <c r="F50" s="96">
        <f>'ESTIMACION DE INGRESOS'!$C$263</f>
        <v>0</v>
      </c>
      <c r="G50" s="351" t="e">
        <f t="shared" si="1"/>
        <v>#DIV/0!</v>
      </c>
    </row>
    <row r="51" spans="1:7" x14ac:dyDescent="0.2">
      <c r="A51" s="350">
        <v>9.3000000000000007</v>
      </c>
      <c r="B51" s="687" t="s">
        <v>1629</v>
      </c>
      <c r="C51" s="687"/>
      <c r="D51" s="687"/>
      <c r="E51" s="6">
        <v>0</v>
      </c>
      <c r="F51" s="96">
        <f>'ESTIMACION DE INGRESOS'!$C$264</f>
        <v>0</v>
      </c>
      <c r="G51" s="351" t="e">
        <f t="shared" si="1"/>
        <v>#DIV/0!</v>
      </c>
    </row>
    <row r="52" spans="1:7" x14ac:dyDescent="0.2">
      <c r="A52" s="350">
        <v>9.4</v>
      </c>
      <c r="B52" s="687" t="s">
        <v>78</v>
      </c>
      <c r="C52" s="687"/>
      <c r="D52" s="687"/>
      <c r="E52" s="6">
        <v>0</v>
      </c>
      <c r="F52" s="96">
        <f>'ESTIMACION DE INGRESOS'!$C$269</f>
        <v>0</v>
      </c>
      <c r="G52" s="351" t="e">
        <f t="shared" si="1"/>
        <v>#DIV/0!</v>
      </c>
    </row>
    <row r="53" spans="1:7" x14ac:dyDescent="0.2">
      <c r="A53" s="350">
        <v>9.5</v>
      </c>
      <c r="B53" s="687" t="s">
        <v>79</v>
      </c>
      <c r="C53" s="687"/>
      <c r="D53" s="687"/>
      <c r="E53" s="6">
        <v>0</v>
      </c>
      <c r="F53" s="96">
        <f>'ESTIMACION DE INGRESOS'!$C$273</f>
        <v>0</v>
      </c>
      <c r="G53" s="351" t="e">
        <f t="shared" si="1"/>
        <v>#DIV/0!</v>
      </c>
    </row>
    <row r="54" spans="1:7" x14ac:dyDescent="0.2">
      <c r="A54" s="350">
        <v>9.6</v>
      </c>
      <c r="B54" s="687" t="s">
        <v>80</v>
      </c>
      <c r="C54" s="687"/>
      <c r="D54" s="687"/>
      <c r="E54" s="6">
        <v>0</v>
      </c>
      <c r="F54" s="96">
        <f>'ESTIMACION DE INGRESOS'!$C$274</f>
        <v>0</v>
      </c>
      <c r="G54" s="356" t="e">
        <f t="shared" si="1"/>
        <v>#DIV/0!</v>
      </c>
    </row>
    <row r="55" spans="1:7" x14ac:dyDescent="0.2">
      <c r="A55" s="353" t="s">
        <v>1340</v>
      </c>
      <c r="B55" s="689" t="s">
        <v>31</v>
      </c>
      <c r="C55" s="689"/>
      <c r="D55" s="689"/>
      <c r="E55" s="302">
        <f>SUM(E56:E58)</f>
        <v>0</v>
      </c>
      <c r="F55" s="302">
        <f>SUM(F56:F58)</f>
        <v>0</v>
      </c>
      <c r="G55" s="355" t="e">
        <f>F55/E55-1</f>
        <v>#DIV/0!</v>
      </c>
    </row>
    <row r="56" spans="1:7" ht="12.75" customHeight="1" x14ac:dyDescent="0.2">
      <c r="A56" s="350">
        <v>10.1</v>
      </c>
      <c r="B56" s="690" t="s">
        <v>1630</v>
      </c>
      <c r="C56" s="691"/>
      <c r="D56" s="692"/>
      <c r="E56" s="93">
        <v>0</v>
      </c>
      <c r="F56" s="97">
        <f>'ESTIMACION DE INGRESOS'!C280</f>
        <v>0</v>
      </c>
      <c r="G56" s="356" t="e">
        <f t="shared" si="1"/>
        <v>#DIV/0!</v>
      </c>
    </row>
    <row r="57" spans="1:7" x14ac:dyDescent="0.2">
      <c r="A57" s="350">
        <v>10.199999999999999</v>
      </c>
      <c r="B57" s="690" t="s">
        <v>1631</v>
      </c>
      <c r="C57" s="691"/>
      <c r="D57" s="692"/>
      <c r="E57" s="93">
        <v>0</v>
      </c>
      <c r="F57" s="97">
        <f>'ESTIMACION DE INGRESOS'!C283</f>
        <v>0</v>
      </c>
      <c r="G57" s="356" t="e">
        <f t="shared" si="1"/>
        <v>#DIV/0!</v>
      </c>
    </row>
    <row r="58" spans="1:7" x14ac:dyDescent="0.2">
      <c r="A58" s="350">
        <v>10.3</v>
      </c>
      <c r="B58" s="268" t="s">
        <v>1632</v>
      </c>
      <c r="C58" s="269"/>
      <c r="D58" s="270"/>
      <c r="E58" s="93">
        <v>0</v>
      </c>
      <c r="F58" s="97">
        <f>'ESTIMACION DE INGRESOS'!C285</f>
        <v>0</v>
      </c>
      <c r="G58" s="356" t="e">
        <f t="shared" si="1"/>
        <v>#DIV/0!</v>
      </c>
    </row>
    <row r="59" spans="1:7" x14ac:dyDescent="0.2">
      <c r="A59" s="357" t="s">
        <v>1341</v>
      </c>
      <c r="B59" s="689" t="s">
        <v>32</v>
      </c>
      <c r="C59" s="689"/>
      <c r="D59" s="689"/>
      <c r="E59" s="303">
        <f>SUM(E60)</f>
        <v>0</v>
      </c>
      <c r="F59" s="303">
        <f>SUM(F60)</f>
        <v>0</v>
      </c>
      <c r="G59" s="358" t="e">
        <f>F59/E59-1</f>
        <v>#DIV/0!</v>
      </c>
    </row>
    <row r="60" spans="1:7" x14ac:dyDescent="0.2">
      <c r="A60" s="350">
        <v>11.1</v>
      </c>
      <c r="B60" s="690" t="s">
        <v>1633</v>
      </c>
      <c r="C60" s="691"/>
      <c r="D60" s="692"/>
      <c r="E60" s="7">
        <v>0</v>
      </c>
      <c r="F60" s="96">
        <f>'ESTIMACION DE INGRESOS'!C288</f>
        <v>0</v>
      </c>
      <c r="G60" s="359" t="e">
        <f>F60/E60-1</f>
        <v>#DIV/0!</v>
      </c>
    </row>
    <row r="61" spans="1:7" x14ac:dyDescent="0.2">
      <c r="A61" s="715" t="s">
        <v>344</v>
      </c>
      <c r="B61" s="716"/>
      <c r="C61" s="716"/>
      <c r="D61" s="716"/>
      <c r="E61" s="360">
        <f>E6+E15+E21+E23+E29+E33+E38+E44+E48+E55+E59</f>
        <v>44412751</v>
      </c>
      <c r="F61" s="360">
        <f>F6+F15+F21+F23+F29+F33+F38+F44+F48+F55+F59</f>
        <v>39762299</v>
      </c>
      <c r="G61" s="361">
        <f>F61/E61-1</f>
        <v>-0.10470983884785701</v>
      </c>
    </row>
    <row r="62" spans="1:7" ht="12" customHeight="1" x14ac:dyDescent="0.2">
      <c r="A62" s="714"/>
      <c r="B62" s="714"/>
      <c r="C62" s="714"/>
      <c r="D62" s="714"/>
      <c r="E62" s="714"/>
      <c r="F62" s="714"/>
      <c r="G62" s="714"/>
    </row>
    <row r="63" spans="1:7" ht="12" customHeight="1" x14ac:dyDescent="0.2">
      <c r="A63" s="109"/>
      <c r="B63" s="109"/>
      <c r="C63" s="109"/>
      <c r="D63" s="109"/>
      <c r="E63" s="109"/>
      <c r="F63" s="109"/>
      <c r="G63" s="109"/>
    </row>
    <row r="64" spans="1:7" ht="15" customHeight="1" x14ac:dyDescent="0.2">
      <c r="A64" s="109"/>
      <c r="B64" s="109"/>
      <c r="C64" s="109"/>
      <c r="D64" s="109"/>
      <c r="E64" s="109"/>
      <c r="F64" s="109"/>
      <c r="G64" s="109"/>
    </row>
    <row r="65" spans="1:7" ht="46.5" customHeight="1" x14ac:dyDescent="0.2">
      <c r="A65" s="713" t="s">
        <v>1638</v>
      </c>
      <c r="B65" s="713"/>
      <c r="C65" s="713"/>
      <c r="D65" s="713"/>
      <c r="E65" s="92"/>
      <c r="F65" s="92"/>
      <c r="G65" s="92"/>
    </row>
    <row r="66" spans="1:7" x14ac:dyDescent="0.2">
      <c r="A66" s="304" t="s">
        <v>33</v>
      </c>
      <c r="B66" s="305" t="s">
        <v>5</v>
      </c>
      <c r="C66" s="306" t="s">
        <v>1583</v>
      </c>
      <c r="D66" s="307" t="s">
        <v>35</v>
      </c>
      <c r="E66" s="8"/>
      <c r="F66" s="8"/>
      <c r="G66" s="8"/>
    </row>
    <row r="67" spans="1:7" ht="18.75" customHeight="1" x14ac:dyDescent="0.2">
      <c r="A67" s="9">
        <v>1</v>
      </c>
      <c r="B67" s="10" t="s">
        <v>36</v>
      </c>
      <c r="C67" s="11">
        <f>F6+F15+F21+F23+F29+F33+F38</f>
        <v>3763234</v>
      </c>
      <c r="D67" s="12">
        <f>C67/C70</f>
        <v>9.4643269998045135E-2</v>
      </c>
    </row>
    <row r="68" spans="1:7" ht="38.25" x14ac:dyDescent="0.2">
      <c r="A68" s="9">
        <v>2</v>
      </c>
      <c r="B68" s="10" t="s">
        <v>37</v>
      </c>
      <c r="C68" s="11">
        <f>F44+F48</f>
        <v>35999065</v>
      </c>
      <c r="D68" s="12">
        <f>C68/C70</f>
        <v>0.90535673000195482</v>
      </c>
    </row>
    <row r="69" spans="1:7" x14ac:dyDescent="0.2">
      <c r="A69" s="9">
        <v>3</v>
      </c>
      <c r="B69" s="10" t="s">
        <v>38</v>
      </c>
      <c r="C69" s="11">
        <f>F55+F59</f>
        <v>0</v>
      </c>
      <c r="D69" s="12">
        <f>C69/C70</f>
        <v>0</v>
      </c>
    </row>
    <row r="70" spans="1:7" x14ac:dyDescent="0.2">
      <c r="A70" s="308"/>
      <c r="B70" s="309" t="s">
        <v>1582</v>
      </c>
      <c r="C70" s="310">
        <f>SUM(C67:C69)</f>
        <v>39762299</v>
      </c>
      <c r="D70" s="311">
        <f>SUM(D67:D69)</f>
        <v>1</v>
      </c>
    </row>
    <row r="71" spans="1:7" ht="33" customHeight="1" x14ac:dyDescent="0.2">
      <c r="A71" s="712" t="s">
        <v>1637</v>
      </c>
      <c r="B71" s="712"/>
      <c r="C71" s="712"/>
      <c r="D71" s="712"/>
      <c r="E71" s="92"/>
      <c r="F71" s="92"/>
      <c r="G71" s="92"/>
    </row>
    <row r="72" spans="1:7" x14ac:dyDescent="0.2">
      <c r="A72" s="312" t="s">
        <v>39</v>
      </c>
      <c r="B72" s="312" t="s">
        <v>5</v>
      </c>
      <c r="C72" s="313" t="s">
        <v>1583</v>
      </c>
      <c r="D72" s="314" t="s">
        <v>35</v>
      </c>
      <c r="E72" s="8"/>
      <c r="F72" s="8"/>
      <c r="G72" s="8"/>
    </row>
    <row r="73" spans="1:7" x14ac:dyDescent="0.2">
      <c r="A73" s="9">
        <v>100</v>
      </c>
      <c r="B73" s="103" t="s">
        <v>1332</v>
      </c>
      <c r="C73" s="14">
        <f>F6+F15+F21+F23+F29+F33+F48</f>
        <v>3763234</v>
      </c>
      <c r="D73" s="12">
        <f>C73/C79</f>
        <v>9.4643269998045135E-2</v>
      </c>
    </row>
    <row r="74" spans="1:7" x14ac:dyDescent="0.2">
      <c r="A74" s="9">
        <v>200</v>
      </c>
      <c r="B74" s="13" t="s">
        <v>40</v>
      </c>
      <c r="C74" s="14">
        <f>F59</f>
        <v>0</v>
      </c>
      <c r="D74" s="12">
        <f>C74/C79</f>
        <v>0</v>
      </c>
    </row>
    <row r="75" spans="1:7" x14ac:dyDescent="0.2">
      <c r="A75" s="9">
        <v>400</v>
      </c>
      <c r="B75" s="13" t="s">
        <v>41</v>
      </c>
      <c r="C75" s="14">
        <f>F38</f>
        <v>0</v>
      </c>
      <c r="D75" s="12">
        <f>C75/C79</f>
        <v>0</v>
      </c>
    </row>
    <row r="76" spans="1:7" x14ac:dyDescent="0.2">
      <c r="A76" s="9">
        <v>500</v>
      </c>
      <c r="B76" s="13" t="s">
        <v>42</v>
      </c>
      <c r="C76" s="14">
        <f>'ESTIMACION DE INGRESOS'!C246+'ESTIMACION DE INGRESOS'!C248+'ESTIMACION DE INGRESOS'!C256</f>
        <v>27854305</v>
      </c>
      <c r="D76" s="12">
        <f>C76/C79</f>
        <v>0.70052048549808454</v>
      </c>
    </row>
    <row r="77" spans="1:7" x14ac:dyDescent="0.2">
      <c r="A77" s="9">
        <v>600</v>
      </c>
      <c r="B77" s="13" t="s">
        <v>43</v>
      </c>
      <c r="C77" s="14">
        <f>'ESTIMACION DE INGRESOS'!C247+'ESTIMACION DE INGRESOS'!C257</f>
        <v>8144760</v>
      </c>
      <c r="D77" s="12">
        <f>C77/C79</f>
        <v>0.20483624450387036</v>
      </c>
    </row>
    <row r="78" spans="1:7" x14ac:dyDescent="0.2">
      <c r="A78" s="9">
        <v>700</v>
      </c>
      <c r="B78" s="13" t="s">
        <v>44</v>
      </c>
      <c r="C78" s="14">
        <f>'ESTIMACION DE INGRESOS'!C258+'S.H-INGRESOS'!F55</f>
        <v>0</v>
      </c>
      <c r="D78" s="12">
        <f>C78/C79</f>
        <v>0</v>
      </c>
    </row>
    <row r="79" spans="1:7" x14ac:dyDescent="0.2">
      <c r="A79" s="308"/>
      <c r="B79" s="309" t="s">
        <v>1582</v>
      </c>
      <c r="C79" s="310">
        <f>SUM(C73:C78)</f>
        <v>39762299</v>
      </c>
      <c r="D79" s="315">
        <f>SUM(D73:D78)</f>
        <v>1</v>
      </c>
    </row>
  </sheetData>
  <autoFilter ref="A6:G6">
    <filterColumn colId="1" showButton="0"/>
    <filterColumn colId="2" showButton="0"/>
  </autoFilter>
  <mergeCells count="65">
    <mergeCell ref="A71:D71"/>
    <mergeCell ref="A65:D65"/>
    <mergeCell ref="A62:G62"/>
    <mergeCell ref="B16:D16"/>
    <mergeCell ref="B17:D17"/>
    <mergeCell ref="B18:D18"/>
    <mergeCell ref="B19:D19"/>
    <mergeCell ref="B20:D20"/>
    <mergeCell ref="B53:D53"/>
    <mergeCell ref="B55:D55"/>
    <mergeCell ref="B52:D52"/>
    <mergeCell ref="B59:D59"/>
    <mergeCell ref="A61:D61"/>
    <mergeCell ref="B46:D46"/>
    <mergeCell ref="B47:D47"/>
    <mergeCell ref="B48:D48"/>
    <mergeCell ref="A1:G1"/>
    <mergeCell ref="A2:G2"/>
    <mergeCell ref="B40:D40"/>
    <mergeCell ref="B41:D41"/>
    <mergeCell ref="B42:D42"/>
    <mergeCell ref="G3:G4"/>
    <mergeCell ref="A5:G5"/>
    <mergeCell ref="B6:D6"/>
    <mergeCell ref="B39:D39"/>
    <mergeCell ref="B26:D26"/>
    <mergeCell ref="B27:D27"/>
    <mergeCell ref="B28:D28"/>
    <mergeCell ref="B29:D29"/>
    <mergeCell ref="A3:D4"/>
    <mergeCell ref="E3:E4"/>
    <mergeCell ref="F3:F4"/>
    <mergeCell ref="B60:D60"/>
    <mergeCell ref="B44:D44"/>
    <mergeCell ref="B45:D45"/>
    <mergeCell ref="B57:D57"/>
    <mergeCell ref="B13:D13"/>
    <mergeCell ref="B14:D14"/>
    <mergeCell ref="B43:D43"/>
    <mergeCell ref="B30:D30"/>
    <mergeCell ref="B32:D32"/>
    <mergeCell ref="B33:D33"/>
    <mergeCell ref="B34:D34"/>
    <mergeCell ref="B35:D35"/>
    <mergeCell ref="B37:D37"/>
    <mergeCell ref="B38:D38"/>
    <mergeCell ref="B31:D31"/>
    <mergeCell ref="B36:D36"/>
    <mergeCell ref="B56:D56"/>
    <mergeCell ref="B54:D54"/>
    <mergeCell ref="B49:D49"/>
    <mergeCell ref="B50:D50"/>
    <mergeCell ref="B51:D51"/>
    <mergeCell ref="B25:D25"/>
    <mergeCell ref="B7:D7"/>
    <mergeCell ref="B8:D8"/>
    <mergeCell ref="B9:D9"/>
    <mergeCell ref="B10:D10"/>
    <mergeCell ref="B11:D11"/>
    <mergeCell ref="B12:D12"/>
    <mergeCell ref="B15:D15"/>
    <mergeCell ref="B21:D21"/>
    <mergeCell ref="B22:D22"/>
    <mergeCell ref="B23:D23"/>
    <mergeCell ref="B24:D24"/>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59055118110236227"/>
  <pageSetup scale="75" orientation="portrait" horizontalDpi="4294967295" verticalDpi="4294967295" r:id="rId1"/>
  <headerFooter>
    <oddFooter xml:space="preserve">&amp;L&amp;"-,Cursiva"&amp;10       Ejercicio Fiscal 2018&amp;R&amp;10Página &amp;P de &amp;N&amp;K00+000--&amp;11---------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736F"/>
  </sheetPr>
  <dimension ref="A1:IV219"/>
  <sheetViews>
    <sheetView showGridLines="0" zoomScale="90" zoomScaleNormal="90" workbookViewId="0">
      <selection activeCell="E85" sqref="E85"/>
    </sheetView>
  </sheetViews>
  <sheetFormatPr baseColWidth="10" defaultColWidth="0" defaultRowHeight="15" customHeight="1" zeroHeight="1" x14ac:dyDescent="0.25"/>
  <cols>
    <col min="1" max="1" width="8.42578125" style="27" customWidth="1"/>
    <col min="2" max="2" width="32.85546875" style="25" customWidth="1"/>
    <col min="3" max="3" width="17.140625" style="32" customWidth="1"/>
    <col min="4" max="4" width="15.42578125" style="33" customWidth="1"/>
    <col min="5" max="5" width="21.42578125" style="25" customWidth="1"/>
    <col min="6" max="6" width="20.7109375" style="25" customWidth="1"/>
    <col min="7" max="7" width="25.7109375" style="25" customWidth="1"/>
    <col min="8" max="8" width="0.7109375" style="25" customWidth="1"/>
    <col min="9" max="16" width="0" style="25" hidden="1" customWidth="1"/>
    <col min="17" max="17" width="11.42578125" style="25" hidden="1" customWidth="1"/>
    <col min="18" max="18" width="0" style="25" hidden="1" customWidth="1"/>
    <col min="19" max="16384" width="11.42578125" style="25" hidden="1"/>
  </cols>
  <sheetData>
    <row r="1" spans="1:7" ht="33" customHeight="1" x14ac:dyDescent="0.25">
      <c r="A1" s="696" t="s">
        <v>1783</v>
      </c>
      <c r="B1" s="697"/>
      <c r="C1" s="697"/>
      <c r="D1" s="697"/>
      <c r="E1" s="697"/>
      <c r="F1" s="697"/>
      <c r="G1" s="698"/>
    </row>
    <row r="2" spans="1:7" ht="21" customHeight="1" x14ac:dyDescent="0.25">
      <c r="A2" s="699" t="str">
        <f>'Objetivos PMD'!$B$3</f>
        <v>Municipio:  SAN JUANITO DE ESCOBEDO JALISCO</v>
      </c>
      <c r="B2" s="700"/>
      <c r="C2" s="700"/>
      <c r="D2" s="700"/>
      <c r="E2" s="700"/>
      <c r="F2" s="700"/>
      <c r="G2" s="701"/>
    </row>
    <row r="3" spans="1:7" s="17" customFormat="1" ht="9.75" customHeight="1" x14ac:dyDescent="0.25">
      <c r="A3" s="722" t="s">
        <v>7</v>
      </c>
      <c r="B3" s="722"/>
      <c r="C3" s="722"/>
      <c r="D3" s="722"/>
      <c r="E3" s="723" t="s">
        <v>1784</v>
      </c>
      <c r="F3" s="723" t="s">
        <v>1785</v>
      </c>
      <c r="G3" s="724" t="s">
        <v>1786</v>
      </c>
    </row>
    <row r="4" spans="1:7" s="17" customFormat="1" ht="11.25" customHeight="1" x14ac:dyDescent="0.25">
      <c r="A4" s="722"/>
      <c r="B4" s="722"/>
      <c r="C4" s="722"/>
      <c r="D4" s="722"/>
      <c r="E4" s="723"/>
      <c r="F4" s="723"/>
      <c r="G4" s="724"/>
    </row>
    <row r="5" spans="1:7" s="17" customFormat="1" ht="15.75" x14ac:dyDescent="0.25">
      <c r="A5" s="725" t="s">
        <v>45</v>
      </c>
      <c r="B5" s="726"/>
      <c r="C5" s="726"/>
      <c r="D5" s="726"/>
      <c r="E5" s="726"/>
      <c r="F5" s="726"/>
      <c r="G5" s="727"/>
    </row>
    <row r="6" spans="1:7" s="17" customFormat="1" ht="15" customHeight="1" x14ac:dyDescent="0.25">
      <c r="A6" s="316">
        <v>1000</v>
      </c>
      <c r="B6" s="728" t="s">
        <v>46</v>
      </c>
      <c r="C6" s="728"/>
      <c r="D6" s="728"/>
      <c r="E6" s="317">
        <f>SUM(E7:E13)</f>
        <v>13359757</v>
      </c>
      <c r="F6" s="317">
        <f>SUM(F7:F13)</f>
        <v>14180300</v>
      </c>
      <c r="G6" s="318">
        <f>F6/E6-1</f>
        <v>6.1419006348693239E-2</v>
      </c>
    </row>
    <row r="7" spans="1:7" s="17" customFormat="1" ht="15" customHeight="1" x14ac:dyDescent="0.25">
      <c r="A7" s="83">
        <v>1100</v>
      </c>
      <c r="B7" s="720" t="s">
        <v>47</v>
      </c>
      <c r="C7" s="720"/>
      <c r="D7" s="720"/>
      <c r="E7" s="18">
        <v>9237528</v>
      </c>
      <c r="F7" s="98">
        <f>'PRESUP.EGRESOS FUENTE FINANCIAM'!M7</f>
        <v>9394092</v>
      </c>
      <c r="G7" s="99">
        <f>F7/E7-1</f>
        <v>1.6948690169058311E-2</v>
      </c>
    </row>
    <row r="8" spans="1:7" s="17" customFormat="1" ht="15" customHeight="1" x14ac:dyDescent="0.25">
      <c r="A8" s="83">
        <v>1200</v>
      </c>
      <c r="B8" s="720" t="s">
        <v>48</v>
      </c>
      <c r="C8" s="720"/>
      <c r="D8" s="720"/>
      <c r="E8" s="18">
        <v>2079528</v>
      </c>
      <c r="F8" s="98">
        <f>'PRESUP.EGRESOS FUENTE FINANCIAM'!M12</f>
        <v>2637264</v>
      </c>
      <c r="G8" s="99">
        <f t="shared" ref="G8:G13" si="0">F8/E8-1</f>
        <v>0.26820316918069875</v>
      </c>
    </row>
    <row r="9" spans="1:7" s="17" customFormat="1" ht="15" customHeight="1" x14ac:dyDescent="0.25">
      <c r="A9" s="83">
        <v>1300</v>
      </c>
      <c r="B9" s="720" t="s">
        <v>49</v>
      </c>
      <c r="C9" s="720"/>
      <c r="D9" s="720"/>
      <c r="E9" s="19">
        <v>1787714</v>
      </c>
      <c r="F9" s="98">
        <f>'PRESUP.EGRESOS FUENTE FINANCIAM'!M17</f>
        <v>1812944</v>
      </c>
      <c r="G9" s="99">
        <f t="shared" si="0"/>
        <v>1.4112995702892039E-2</v>
      </c>
    </row>
    <row r="10" spans="1:7" s="17" customFormat="1" ht="15" customHeight="1" x14ac:dyDescent="0.25">
      <c r="A10" s="83">
        <v>1400</v>
      </c>
      <c r="B10" s="720" t="s">
        <v>50</v>
      </c>
      <c r="C10" s="720"/>
      <c r="D10" s="720"/>
      <c r="E10" s="19">
        <v>0</v>
      </c>
      <c r="F10" s="98">
        <f>'PRESUP.EGRESOS FUENTE FINANCIAM'!M26</f>
        <v>0</v>
      </c>
      <c r="G10" s="99" t="e">
        <f t="shared" si="0"/>
        <v>#DIV/0!</v>
      </c>
    </row>
    <row r="11" spans="1:7" s="17" customFormat="1" ht="15" customHeight="1" x14ac:dyDescent="0.25">
      <c r="A11" s="83">
        <v>1500</v>
      </c>
      <c r="B11" s="720" t="s">
        <v>51</v>
      </c>
      <c r="C11" s="720"/>
      <c r="D11" s="720"/>
      <c r="E11" s="19">
        <v>254987</v>
      </c>
      <c r="F11" s="98">
        <f>'PRESUP.EGRESOS FUENTE FINANCIAM'!M31</f>
        <v>330000</v>
      </c>
      <c r="G11" s="99">
        <f t="shared" si="0"/>
        <v>0.29418362504755136</v>
      </c>
    </row>
    <row r="12" spans="1:7" s="17" customFormat="1" ht="15" customHeight="1" x14ac:dyDescent="0.25">
      <c r="A12" s="83">
        <v>1600</v>
      </c>
      <c r="B12" s="720" t="s">
        <v>52</v>
      </c>
      <c r="C12" s="720"/>
      <c r="D12" s="720"/>
      <c r="E12" s="19">
        <v>0</v>
      </c>
      <c r="F12" s="98">
        <f>'PRESUP.EGRESOS FUENTE FINANCIAM'!M38</f>
        <v>0</v>
      </c>
      <c r="G12" s="99" t="e">
        <f t="shared" si="0"/>
        <v>#DIV/0!</v>
      </c>
    </row>
    <row r="13" spans="1:7" s="17" customFormat="1" ht="15" customHeight="1" x14ac:dyDescent="0.25">
      <c r="A13" s="83">
        <v>1700</v>
      </c>
      <c r="B13" s="717" t="s">
        <v>53</v>
      </c>
      <c r="C13" s="718"/>
      <c r="D13" s="719"/>
      <c r="E13" s="18">
        <v>0</v>
      </c>
      <c r="F13" s="98">
        <f>'PRESUP.EGRESOS FUENTE FINANCIAM'!M40</f>
        <v>6000</v>
      </c>
      <c r="G13" s="99" t="e">
        <f t="shared" si="0"/>
        <v>#DIV/0!</v>
      </c>
    </row>
    <row r="14" spans="1:7" s="17" customFormat="1" ht="15" customHeight="1" x14ac:dyDescent="0.25">
      <c r="A14" s="319">
        <v>2000</v>
      </c>
      <c r="B14" s="721" t="s">
        <v>54</v>
      </c>
      <c r="C14" s="721"/>
      <c r="D14" s="721"/>
      <c r="E14" s="320">
        <f>SUM(E15:E23)</f>
        <v>2892063</v>
      </c>
      <c r="F14" s="320">
        <f>SUM(F15:F23)</f>
        <v>2899795</v>
      </c>
      <c r="G14" s="321">
        <f>F14/E14-1</f>
        <v>2.6735240553197315E-3</v>
      </c>
    </row>
    <row r="15" spans="1:7" s="17" customFormat="1" ht="15" customHeight="1" x14ac:dyDescent="0.25">
      <c r="A15" s="83">
        <v>2100</v>
      </c>
      <c r="B15" s="720" t="s">
        <v>55</v>
      </c>
      <c r="C15" s="720"/>
      <c r="D15" s="720"/>
      <c r="E15" s="18">
        <v>273690</v>
      </c>
      <c r="F15" s="98">
        <f>'PRESUP.EGRESOS FUENTE FINANCIAM'!M44</f>
        <v>226700</v>
      </c>
      <c r="G15" s="99">
        <f>F15/E15-1</f>
        <v>-0.17169059885271654</v>
      </c>
    </row>
    <row r="16" spans="1:7" s="17" customFormat="1" ht="15" customHeight="1" x14ac:dyDescent="0.25">
      <c r="A16" s="83">
        <v>2200</v>
      </c>
      <c r="B16" s="720" t="s">
        <v>56</v>
      </c>
      <c r="C16" s="720"/>
      <c r="D16" s="720"/>
      <c r="E16" s="18">
        <v>86300</v>
      </c>
      <c r="F16" s="98">
        <f>'PRESUP.EGRESOS FUENTE FINANCIAM'!M53</f>
        <v>115000</v>
      </c>
      <c r="G16" s="99">
        <f t="shared" ref="G16:G23" si="1">F16/E16-1</f>
        <v>0.33256083429895722</v>
      </c>
    </row>
    <row r="17" spans="1:7" s="17" customFormat="1" ht="15" customHeight="1" x14ac:dyDescent="0.25">
      <c r="A17" s="83">
        <v>2300</v>
      </c>
      <c r="B17" s="720" t="s">
        <v>57</v>
      </c>
      <c r="C17" s="720"/>
      <c r="D17" s="720"/>
      <c r="E17" s="19">
        <v>0</v>
      </c>
      <c r="F17" s="98">
        <f>'PRESUP.EGRESOS FUENTE FINANCIAM'!M57</f>
        <v>0</v>
      </c>
      <c r="G17" s="99" t="e">
        <f t="shared" si="1"/>
        <v>#DIV/0!</v>
      </c>
    </row>
    <row r="18" spans="1:7" s="17" customFormat="1" ht="15" customHeight="1" x14ac:dyDescent="0.25">
      <c r="A18" s="83">
        <v>2400</v>
      </c>
      <c r="B18" s="720" t="s">
        <v>58</v>
      </c>
      <c r="C18" s="720"/>
      <c r="D18" s="720"/>
      <c r="E18" s="19">
        <v>435100</v>
      </c>
      <c r="F18" s="98">
        <f>'PRESUP.EGRESOS FUENTE FINANCIAM'!M67</f>
        <v>372200</v>
      </c>
      <c r="G18" s="99">
        <f t="shared" si="1"/>
        <v>-0.14456446793840494</v>
      </c>
    </row>
    <row r="19" spans="1:7" s="17" customFormat="1" ht="15" customHeight="1" x14ac:dyDescent="0.25">
      <c r="A19" s="83">
        <v>2500</v>
      </c>
      <c r="B19" s="720" t="s">
        <v>59</v>
      </c>
      <c r="C19" s="720"/>
      <c r="D19" s="720"/>
      <c r="E19" s="19">
        <v>119000</v>
      </c>
      <c r="F19" s="98">
        <f>'PRESUP.EGRESOS FUENTE FINANCIAM'!M77</f>
        <v>87295</v>
      </c>
      <c r="G19" s="99">
        <f t="shared" si="1"/>
        <v>-0.26642857142857146</v>
      </c>
    </row>
    <row r="20" spans="1:7" s="17" customFormat="1" ht="15" customHeight="1" x14ac:dyDescent="0.25">
      <c r="A20" s="83">
        <v>2600</v>
      </c>
      <c r="B20" s="720" t="s">
        <v>60</v>
      </c>
      <c r="C20" s="720"/>
      <c r="D20" s="720"/>
      <c r="E20" s="19">
        <v>1554373</v>
      </c>
      <c r="F20" s="98">
        <f>'PRESUP.EGRESOS FUENTE FINANCIAM'!M85</f>
        <v>1888400</v>
      </c>
      <c r="G20" s="99">
        <f t="shared" si="1"/>
        <v>0.2148950091129993</v>
      </c>
    </row>
    <row r="21" spans="1:7" s="17" customFormat="1" ht="15" customHeight="1" x14ac:dyDescent="0.25">
      <c r="A21" s="83">
        <v>2700</v>
      </c>
      <c r="B21" s="717" t="s">
        <v>61</v>
      </c>
      <c r="C21" s="718"/>
      <c r="D21" s="719"/>
      <c r="E21" s="19">
        <v>139000</v>
      </c>
      <c r="F21" s="98">
        <f>'PRESUP.EGRESOS FUENTE FINANCIAM'!M88</f>
        <v>62000</v>
      </c>
      <c r="G21" s="99">
        <f t="shared" si="1"/>
        <v>-0.5539568345323741</v>
      </c>
    </row>
    <row r="22" spans="1:7" s="17" customFormat="1" ht="15" customHeight="1" x14ac:dyDescent="0.25">
      <c r="A22" s="83">
        <v>2800</v>
      </c>
      <c r="B22" s="717" t="s">
        <v>62</v>
      </c>
      <c r="C22" s="718"/>
      <c r="D22" s="719"/>
      <c r="E22" s="19">
        <v>0</v>
      </c>
      <c r="F22" s="98">
        <f>'PRESUP.EGRESOS FUENTE FINANCIAM'!M94</f>
        <v>0</v>
      </c>
      <c r="G22" s="99" t="e">
        <f t="shared" si="1"/>
        <v>#DIV/0!</v>
      </c>
    </row>
    <row r="23" spans="1:7" s="17" customFormat="1" ht="15" customHeight="1" x14ac:dyDescent="0.25">
      <c r="A23" s="83">
        <v>2900</v>
      </c>
      <c r="B23" s="720" t="s">
        <v>63</v>
      </c>
      <c r="C23" s="720"/>
      <c r="D23" s="720"/>
      <c r="E23" s="19">
        <v>284600</v>
      </c>
      <c r="F23" s="98">
        <f>'PRESUP.EGRESOS FUENTE FINANCIAM'!M98</f>
        <v>148200</v>
      </c>
      <c r="G23" s="99">
        <f t="shared" si="1"/>
        <v>-0.47926914968376666</v>
      </c>
    </row>
    <row r="24" spans="1:7" s="17" customFormat="1" ht="15" customHeight="1" x14ac:dyDescent="0.25">
      <c r="A24" s="319">
        <v>3000</v>
      </c>
      <c r="B24" s="721" t="s">
        <v>64</v>
      </c>
      <c r="C24" s="721"/>
      <c r="D24" s="721"/>
      <c r="E24" s="320">
        <f>SUM(E25:E33)</f>
        <v>6190113</v>
      </c>
      <c r="F24" s="320">
        <f>SUM(F25:F33)</f>
        <v>5173638</v>
      </c>
      <c r="G24" s="321">
        <f>F24/E24-1</f>
        <v>-0.16420944173393925</v>
      </c>
    </row>
    <row r="25" spans="1:7" s="17" customFormat="1" ht="15" customHeight="1" x14ac:dyDescent="0.25">
      <c r="A25" s="83">
        <v>3100</v>
      </c>
      <c r="B25" s="720" t="s">
        <v>65</v>
      </c>
      <c r="C25" s="720"/>
      <c r="D25" s="720"/>
      <c r="E25" s="18">
        <v>3889381</v>
      </c>
      <c r="F25" s="98">
        <f>'PRESUP.EGRESOS FUENTE FINANCIAM'!M109</f>
        <v>4145088</v>
      </c>
      <c r="G25" s="99">
        <f>F25/E25-1</f>
        <v>6.574490902279817E-2</v>
      </c>
    </row>
    <row r="26" spans="1:7" s="17" customFormat="1" ht="15" customHeight="1" x14ac:dyDescent="0.25">
      <c r="A26" s="83">
        <v>3200</v>
      </c>
      <c r="B26" s="720" t="s">
        <v>66</v>
      </c>
      <c r="C26" s="720"/>
      <c r="D26" s="720"/>
      <c r="E26" s="18">
        <v>43200</v>
      </c>
      <c r="F26" s="98">
        <f>'PRESUP.EGRESOS FUENTE FINANCIAM'!M119</f>
        <v>58000</v>
      </c>
      <c r="G26" s="99">
        <f t="shared" ref="G26:G32" si="2">F26/E26-1</f>
        <v>0.34259259259259256</v>
      </c>
    </row>
    <row r="27" spans="1:7" s="17" customFormat="1" ht="15" customHeight="1" x14ac:dyDescent="0.25">
      <c r="A27" s="83">
        <v>3300</v>
      </c>
      <c r="B27" s="720" t="s">
        <v>67</v>
      </c>
      <c r="C27" s="720"/>
      <c r="D27" s="720"/>
      <c r="E27" s="19">
        <v>118320</v>
      </c>
      <c r="F27" s="98">
        <f>'PRESUP.EGRESOS FUENTE FINANCIAM'!M129</f>
        <v>152496</v>
      </c>
      <c r="G27" s="99">
        <f t="shared" si="2"/>
        <v>0.28884381338742404</v>
      </c>
    </row>
    <row r="28" spans="1:7" s="17" customFormat="1" ht="15" customHeight="1" x14ac:dyDescent="0.25">
      <c r="A28" s="83">
        <v>3400</v>
      </c>
      <c r="B28" s="720" t="s">
        <v>68</v>
      </c>
      <c r="C28" s="720"/>
      <c r="D28" s="720"/>
      <c r="E28" s="19">
        <v>163640</v>
      </c>
      <c r="F28" s="98">
        <f>'PRESUP.EGRESOS FUENTE FINANCIAM'!M139</f>
        <v>253498</v>
      </c>
      <c r="G28" s="99">
        <f t="shared" si="2"/>
        <v>0.54912001955512091</v>
      </c>
    </row>
    <row r="29" spans="1:7" s="17" customFormat="1" ht="15" customHeight="1" x14ac:dyDescent="0.25">
      <c r="A29" s="83">
        <v>3500</v>
      </c>
      <c r="B29" s="720" t="s">
        <v>69</v>
      </c>
      <c r="C29" s="720"/>
      <c r="D29" s="720"/>
      <c r="E29" s="19">
        <v>379000</v>
      </c>
      <c r="F29" s="98">
        <f>'PRESUP.EGRESOS FUENTE FINANCIAM'!M149</f>
        <v>370680</v>
      </c>
      <c r="G29" s="99">
        <f t="shared" si="2"/>
        <v>-2.1952506596306098E-2</v>
      </c>
    </row>
    <row r="30" spans="1:7" s="17" customFormat="1" ht="15" customHeight="1" x14ac:dyDescent="0.25">
      <c r="A30" s="83">
        <v>3600</v>
      </c>
      <c r="B30" s="720" t="s">
        <v>70</v>
      </c>
      <c r="C30" s="720"/>
      <c r="D30" s="720"/>
      <c r="E30" s="19">
        <v>21000</v>
      </c>
      <c r="F30" s="98">
        <f>'PRESUP.EGRESOS FUENTE FINANCIAM'!M159</f>
        <v>13600</v>
      </c>
      <c r="G30" s="99">
        <f t="shared" si="2"/>
        <v>-0.35238095238095235</v>
      </c>
    </row>
    <row r="31" spans="1:7" s="17" customFormat="1" ht="15" customHeight="1" x14ac:dyDescent="0.25">
      <c r="A31" s="83">
        <v>3700</v>
      </c>
      <c r="B31" s="717" t="s">
        <v>71</v>
      </c>
      <c r="C31" s="718"/>
      <c r="D31" s="719"/>
      <c r="E31" s="19">
        <v>106572</v>
      </c>
      <c r="F31" s="98">
        <f>'PRESUP.EGRESOS FUENTE FINANCIAM'!M167</f>
        <v>54000</v>
      </c>
      <c r="G31" s="99">
        <f t="shared" si="2"/>
        <v>-0.49330030401981761</v>
      </c>
    </row>
    <row r="32" spans="1:7" s="17" customFormat="1" ht="15" customHeight="1" x14ac:dyDescent="0.25">
      <c r="A32" s="83">
        <v>3800</v>
      </c>
      <c r="B32" s="717" t="s">
        <v>72</v>
      </c>
      <c r="C32" s="718"/>
      <c r="D32" s="719"/>
      <c r="E32" s="19">
        <v>320000</v>
      </c>
      <c r="F32" s="98">
        <f>'PRESUP.EGRESOS FUENTE FINANCIAM'!M177</f>
        <v>110000</v>
      </c>
      <c r="G32" s="99">
        <f t="shared" si="2"/>
        <v>-0.65625</v>
      </c>
    </row>
    <row r="33" spans="1:7" s="17" customFormat="1" ht="15" customHeight="1" x14ac:dyDescent="0.25">
      <c r="A33" s="83">
        <v>3900</v>
      </c>
      <c r="B33" s="720" t="s">
        <v>73</v>
      </c>
      <c r="C33" s="720"/>
      <c r="D33" s="720"/>
      <c r="E33" s="19">
        <v>1149000</v>
      </c>
      <c r="F33" s="98">
        <f>'PRESUP.EGRESOS FUENTE FINANCIAM'!M183</f>
        <v>16276</v>
      </c>
      <c r="G33" s="99">
        <f>F33/E33-1</f>
        <v>-0.98583463881636202</v>
      </c>
    </row>
    <row r="34" spans="1:7" s="17" customFormat="1" ht="15" customHeight="1" x14ac:dyDescent="0.25">
      <c r="A34" s="319">
        <v>4000</v>
      </c>
      <c r="B34" s="721" t="s">
        <v>74</v>
      </c>
      <c r="C34" s="721"/>
      <c r="D34" s="721"/>
      <c r="E34" s="320">
        <f>SUM(E35:E43)</f>
        <v>1498808</v>
      </c>
      <c r="F34" s="320">
        <f>SUM(F35:F43)</f>
        <v>1464577</v>
      </c>
      <c r="G34" s="321">
        <f>F34/E34-1</f>
        <v>-2.2838815912378352E-2</v>
      </c>
    </row>
    <row r="35" spans="1:7" s="17" customFormat="1" ht="15.75" x14ac:dyDescent="0.25">
      <c r="A35" s="56">
        <v>4100</v>
      </c>
      <c r="B35" s="729" t="s">
        <v>75</v>
      </c>
      <c r="C35" s="729"/>
      <c r="D35" s="729"/>
      <c r="E35" s="18">
        <v>0</v>
      </c>
      <c r="F35" s="98">
        <f>'PRESUP.EGRESOS FUENTE FINANCIAM'!M194</f>
        <v>0</v>
      </c>
      <c r="G35" s="99" t="e">
        <f t="shared" ref="G35:G74" si="3">F35/E35-1</f>
        <v>#DIV/0!</v>
      </c>
    </row>
    <row r="36" spans="1:7" s="17" customFormat="1" ht="15" customHeight="1" x14ac:dyDescent="0.25">
      <c r="A36" s="56">
        <v>4200</v>
      </c>
      <c r="B36" s="729" t="s">
        <v>76</v>
      </c>
      <c r="C36" s="729"/>
      <c r="D36" s="729"/>
      <c r="E36" s="19">
        <v>876000</v>
      </c>
      <c r="F36" s="98">
        <f>'PRESUP.EGRESOS FUENTE FINANCIAM'!M204</f>
        <v>911040</v>
      </c>
      <c r="G36" s="99">
        <f t="shared" si="3"/>
        <v>4.0000000000000036E-2</v>
      </c>
    </row>
    <row r="37" spans="1:7" s="17" customFormat="1" ht="15" customHeight="1" x14ac:dyDescent="0.25">
      <c r="A37" s="56">
        <v>4300</v>
      </c>
      <c r="B37" s="739" t="s">
        <v>77</v>
      </c>
      <c r="C37" s="740"/>
      <c r="D37" s="741"/>
      <c r="E37" s="19">
        <v>0</v>
      </c>
      <c r="F37" s="98">
        <f>'PRESUP.EGRESOS FUENTE FINANCIAM'!M210</f>
        <v>0</v>
      </c>
      <c r="G37" s="99" t="e">
        <f t="shared" si="3"/>
        <v>#DIV/0!</v>
      </c>
    </row>
    <row r="38" spans="1:7" s="17" customFormat="1" ht="15" customHeight="1" x14ac:dyDescent="0.25">
      <c r="A38" s="56">
        <v>4400</v>
      </c>
      <c r="B38" s="729" t="s">
        <v>78</v>
      </c>
      <c r="C38" s="729"/>
      <c r="D38" s="729"/>
      <c r="E38" s="18">
        <v>434248</v>
      </c>
      <c r="F38" s="98">
        <f>'PRESUP.EGRESOS FUENTE FINANCIAM'!M220</f>
        <v>414172</v>
      </c>
      <c r="G38" s="99">
        <f>F38/E38-1</f>
        <v>-4.6231646432453366E-2</v>
      </c>
    </row>
    <row r="39" spans="1:7" s="17" customFormat="1" ht="15" customHeight="1" x14ac:dyDescent="0.25">
      <c r="A39" s="56">
        <v>4500</v>
      </c>
      <c r="B39" s="720" t="s">
        <v>79</v>
      </c>
      <c r="C39" s="720"/>
      <c r="D39" s="720"/>
      <c r="E39" s="19">
        <v>187357</v>
      </c>
      <c r="F39" s="98">
        <f>'PRESUP.EGRESOS FUENTE FINANCIAM'!M229</f>
        <v>135565</v>
      </c>
      <c r="G39" s="99">
        <f>F39/E39-1</f>
        <v>-0.27643482762853799</v>
      </c>
    </row>
    <row r="40" spans="1:7" s="17" customFormat="1" ht="15" customHeight="1" x14ac:dyDescent="0.25">
      <c r="A40" s="56">
        <v>4600</v>
      </c>
      <c r="B40" s="717" t="s">
        <v>80</v>
      </c>
      <c r="C40" s="718"/>
      <c r="D40" s="719"/>
      <c r="E40" s="19">
        <v>1203</v>
      </c>
      <c r="F40" s="98">
        <f>'PRESUP.EGRESOS FUENTE FINANCIAM'!M233</f>
        <v>3800</v>
      </c>
      <c r="G40" s="99">
        <f>F40/E40-1</f>
        <v>2.1587697423108896</v>
      </c>
    </row>
    <row r="41" spans="1:7" s="17" customFormat="1" ht="15" customHeight="1" x14ac:dyDescent="0.25">
      <c r="A41" s="56">
        <v>4700</v>
      </c>
      <c r="B41" s="717" t="s">
        <v>81</v>
      </c>
      <c r="C41" s="718"/>
      <c r="D41" s="719"/>
      <c r="E41" s="19">
        <v>0</v>
      </c>
      <c r="F41" s="98">
        <f>'PRESUP.EGRESOS FUENTE FINANCIAM'!M240</f>
        <v>0</v>
      </c>
      <c r="G41" s="99" t="e">
        <f>F41/E41-1</f>
        <v>#DIV/0!</v>
      </c>
    </row>
    <row r="42" spans="1:7" s="17" customFormat="1" ht="15" customHeight="1" x14ac:dyDescent="0.25">
      <c r="A42" s="56">
        <v>4800</v>
      </c>
      <c r="B42" s="720" t="s">
        <v>82</v>
      </c>
      <c r="C42" s="720"/>
      <c r="D42" s="720"/>
      <c r="E42" s="19">
        <v>0</v>
      </c>
      <c r="F42" s="98">
        <f>'PRESUP.EGRESOS FUENTE FINANCIAM'!M242</f>
        <v>0</v>
      </c>
      <c r="G42" s="99" t="e">
        <f>F42/E42-1</f>
        <v>#DIV/0!</v>
      </c>
    </row>
    <row r="43" spans="1:7" s="17" customFormat="1" ht="15" customHeight="1" x14ac:dyDescent="0.25">
      <c r="A43" s="56">
        <v>4900</v>
      </c>
      <c r="B43" s="729" t="s">
        <v>83</v>
      </c>
      <c r="C43" s="729"/>
      <c r="D43" s="729"/>
      <c r="E43" s="18">
        <v>0</v>
      </c>
      <c r="F43" s="98">
        <f>'PRESUP.EGRESOS FUENTE FINANCIAM'!M248</f>
        <v>0</v>
      </c>
      <c r="G43" s="99" t="e">
        <f t="shared" si="3"/>
        <v>#DIV/0!</v>
      </c>
    </row>
    <row r="44" spans="1:7" s="17" customFormat="1" ht="15" customHeight="1" x14ac:dyDescent="0.25">
      <c r="A44" s="319">
        <v>5000</v>
      </c>
      <c r="B44" s="721" t="s">
        <v>84</v>
      </c>
      <c r="C44" s="721"/>
      <c r="D44" s="721"/>
      <c r="E44" s="320">
        <f>SUM(E45:E53)</f>
        <v>270000</v>
      </c>
      <c r="F44" s="320">
        <f>SUM(F45:F53)</f>
        <v>69600</v>
      </c>
      <c r="G44" s="321">
        <f t="shared" si="3"/>
        <v>-0.74222222222222223</v>
      </c>
    </row>
    <row r="45" spans="1:7" s="17" customFormat="1" ht="15" customHeight="1" x14ac:dyDescent="0.25">
      <c r="A45" s="56">
        <v>5100</v>
      </c>
      <c r="B45" s="729" t="s">
        <v>85</v>
      </c>
      <c r="C45" s="729"/>
      <c r="D45" s="729"/>
      <c r="E45" s="18">
        <v>200000</v>
      </c>
      <c r="F45" s="98">
        <f>'PRESUP.EGRESOS FUENTE FINANCIAM'!M253</f>
        <v>0</v>
      </c>
      <c r="G45" s="99">
        <f t="shared" si="3"/>
        <v>-1</v>
      </c>
    </row>
    <row r="46" spans="1:7" s="17" customFormat="1" ht="15" customHeight="1" x14ac:dyDescent="0.25">
      <c r="A46" s="56">
        <v>5200</v>
      </c>
      <c r="B46" s="729" t="s">
        <v>86</v>
      </c>
      <c r="C46" s="729"/>
      <c r="D46" s="729"/>
      <c r="E46" s="18">
        <v>0</v>
      </c>
      <c r="F46" s="98">
        <f>'PRESUP.EGRESOS FUENTE FINANCIAM'!M260</f>
        <v>0</v>
      </c>
      <c r="G46" s="99" t="e">
        <f t="shared" si="3"/>
        <v>#DIV/0!</v>
      </c>
    </row>
    <row r="47" spans="1:7" s="17" customFormat="1" ht="15" customHeight="1" x14ac:dyDescent="0.25">
      <c r="A47" s="56">
        <v>5300</v>
      </c>
      <c r="B47" s="729" t="s">
        <v>87</v>
      </c>
      <c r="C47" s="729"/>
      <c r="D47" s="729"/>
      <c r="E47" s="18">
        <v>0</v>
      </c>
      <c r="F47" s="98">
        <f>'PRESUP.EGRESOS FUENTE FINANCIAM'!M265</f>
        <v>0</v>
      </c>
      <c r="G47" s="99" t="e">
        <f t="shared" si="3"/>
        <v>#DIV/0!</v>
      </c>
    </row>
    <row r="48" spans="1:7" s="17" customFormat="1" ht="15" customHeight="1" x14ac:dyDescent="0.25">
      <c r="A48" s="56">
        <v>5400</v>
      </c>
      <c r="B48" s="729" t="s">
        <v>88</v>
      </c>
      <c r="C48" s="729"/>
      <c r="D48" s="729"/>
      <c r="E48" s="18">
        <v>0</v>
      </c>
      <c r="F48" s="98">
        <f>'PRESUP.EGRESOS FUENTE FINANCIAM'!M268</f>
        <v>0</v>
      </c>
      <c r="G48" s="99" t="e">
        <f t="shared" ref="G48:G53" si="4">F48/E48-1</f>
        <v>#DIV/0!</v>
      </c>
    </row>
    <row r="49" spans="1:256" s="17" customFormat="1" ht="15" customHeight="1" x14ac:dyDescent="0.25">
      <c r="A49" s="56">
        <v>5500</v>
      </c>
      <c r="B49" s="720" t="s">
        <v>89</v>
      </c>
      <c r="C49" s="720"/>
      <c r="D49" s="720"/>
      <c r="E49" s="19">
        <v>0</v>
      </c>
      <c r="F49" s="98">
        <f>'PRESUP.EGRESOS FUENTE FINANCIAM'!M275</f>
        <v>0</v>
      </c>
      <c r="G49" s="99" t="e">
        <f t="shared" si="4"/>
        <v>#DIV/0!</v>
      </c>
    </row>
    <row r="50" spans="1:256" s="17" customFormat="1" ht="15" customHeight="1" x14ac:dyDescent="0.25">
      <c r="A50" s="56">
        <v>5600</v>
      </c>
      <c r="B50" s="717" t="s">
        <v>90</v>
      </c>
      <c r="C50" s="718"/>
      <c r="D50" s="719"/>
      <c r="E50" s="19">
        <v>0</v>
      </c>
      <c r="F50" s="98">
        <f>'PRESUP.EGRESOS FUENTE FINANCIAM'!M277</f>
        <v>0</v>
      </c>
      <c r="G50" s="99" t="e">
        <f t="shared" si="4"/>
        <v>#DIV/0!</v>
      </c>
    </row>
    <row r="51" spans="1:256" s="17" customFormat="1" ht="15" customHeight="1" x14ac:dyDescent="0.25">
      <c r="A51" s="56">
        <v>5700</v>
      </c>
      <c r="B51" s="717" t="s">
        <v>91</v>
      </c>
      <c r="C51" s="718"/>
      <c r="D51" s="719"/>
      <c r="E51" s="19">
        <v>0</v>
      </c>
      <c r="F51" s="98">
        <f>'PRESUP.EGRESOS FUENTE FINANCIAM'!M286</f>
        <v>0</v>
      </c>
      <c r="G51" s="99" t="e">
        <f t="shared" si="4"/>
        <v>#DIV/0!</v>
      </c>
    </row>
    <row r="52" spans="1:256" s="17" customFormat="1" ht="15" customHeight="1" x14ac:dyDescent="0.25">
      <c r="A52" s="56">
        <v>5800</v>
      </c>
      <c r="B52" s="720" t="s">
        <v>92</v>
      </c>
      <c r="C52" s="720"/>
      <c r="D52" s="720"/>
      <c r="E52" s="19">
        <v>0</v>
      </c>
      <c r="F52" s="98">
        <f>'PRESUP.EGRESOS FUENTE FINANCIAM'!M296</f>
        <v>0</v>
      </c>
      <c r="G52" s="99" t="e">
        <f t="shared" si="4"/>
        <v>#DIV/0!</v>
      </c>
    </row>
    <row r="53" spans="1:256" s="17" customFormat="1" ht="15" customHeight="1" x14ac:dyDescent="0.25">
      <c r="A53" s="56">
        <v>5900</v>
      </c>
      <c r="B53" s="729" t="s">
        <v>93</v>
      </c>
      <c r="C53" s="729"/>
      <c r="D53" s="729"/>
      <c r="E53" s="18">
        <v>70000</v>
      </c>
      <c r="F53" s="98">
        <f>'PRESUP.EGRESOS FUENTE FINANCIAM'!M301</f>
        <v>69600</v>
      </c>
      <c r="G53" s="99">
        <f t="shared" si="4"/>
        <v>-5.7142857142856718E-3</v>
      </c>
    </row>
    <row r="54" spans="1:256" s="17" customFormat="1" ht="15" customHeight="1" x14ac:dyDescent="0.25">
      <c r="A54" s="319">
        <v>6000</v>
      </c>
      <c r="B54" s="721" t="s">
        <v>94</v>
      </c>
      <c r="C54" s="721"/>
      <c r="D54" s="721"/>
      <c r="E54" s="320">
        <f>SUM(E55:E57)</f>
        <v>16771535</v>
      </c>
      <c r="F54" s="320">
        <f>SUM(F55:F57)</f>
        <v>10763160</v>
      </c>
      <c r="G54" s="321">
        <f t="shared" si="3"/>
        <v>-0.35824836545969108</v>
      </c>
    </row>
    <row r="55" spans="1:256" s="17" customFormat="1" ht="15" customHeight="1" x14ac:dyDescent="0.25">
      <c r="A55" s="85">
        <v>6100</v>
      </c>
      <c r="B55" s="738" t="s">
        <v>95</v>
      </c>
      <c r="C55" s="738"/>
      <c r="D55" s="738"/>
      <c r="E55" s="86">
        <v>16771535</v>
      </c>
      <c r="F55" s="98">
        <f>'PRESUP.EGRESOS FUENTE FINANCIAM'!M312</f>
        <v>10763160</v>
      </c>
      <c r="G55" s="99">
        <f t="shared" si="3"/>
        <v>-0.35824836545969108</v>
      </c>
    </row>
    <row r="56" spans="1:256" s="17" customFormat="1" ht="15" customHeight="1" x14ac:dyDescent="0.25">
      <c r="A56" s="56">
        <v>6200</v>
      </c>
      <c r="B56" s="729" t="s">
        <v>96</v>
      </c>
      <c r="C56" s="729"/>
      <c r="D56" s="729"/>
      <c r="E56" s="18">
        <v>0</v>
      </c>
      <c r="F56" s="98">
        <f>'PRESUP.EGRESOS FUENTE FINANCIAM'!M321</f>
        <v>0</v>
      </c>
      <c r="G56" s="99" t="e">
        <f t="shared" si="3"/>
        <v>#DIV/0!</v>
      </c>
    </row>
    <row r="57" spans="1:256" s="17" customFormat="1" ht="15" customHeight="1" x14ac:dyDescent="0.25">
      <c r="A57" s="56">
        <v>6300</v>
      </c>
      <c r="B57" s="729" t="s">
        <v>97</v>
      </c>
      <c r="C57" s="729"/>
      <c r="D57" s="729"/>
      <c r="E57" s="18">
        <v>0</v>
      </c>
      <c r="F57" s="98">
        <f>'PRESUP.EGRESOS FUENTE FINANCIAM'!M330</f>
        <v>0</v>
      </c>
      <c r="G57" s="99" t="e">
        <f t="shared" si="3"/>
        <v>#DIV/0!</v>
      </c>
    </row>
    <row r="58" spans="1:256" s="17" customFormat="1" ht="15.75" customHeight="1" x14ac:dyDescent="0.25">
      <c r="A58" s="319">
        <v>7000</v>
      </c>
      <c r="B58" s="721" t="s">
        <v>98</v>
      </c>
      <c r="C58" s="721"/>
      <c r="D58" s="721"/>
      <c r="E58" s="320">
        <f>SUM(E59:E65)</f>
        <v>0</v>
      </c>
      <c r="F58" s="320">
        <f>SUM(F59:F65)</f>
        <v>0</v>
      </c>
      <c r="G58" s="321" t="e">
        <f t="shared" si="3"/>
        <v>#DIV/0!</v>
      </c>
    </row>
    <row r="59" spans="1:256" s="17" customFormat="1" ht="15.75" x14ac:dyDescent="0.25">
      <c r="A59" s="56">
        <v>7100</v>
      </c>
      <c r="B59" s="729" t="s">
        <v>99</v>
      </c>
      <c r="C59" s="729"/>
      <c r="D59" s="729"/>
      <c r="E59" s="57">
        <v>0</v>
      </c>
      <c r="F59" s="98">
        <f>'PRESUP.EGRESOS FUENTE FINANCIAM'!M334</f>
        <v>0</v>
      </c>
      <c r="G59" s="99" t="e">
        <f t="shared" si="3"/>
        <v>#DIV/0!</v>
      </c>
      <c r="H59" s="20"/>
      <c r="I59" s="21">
        <v>61</v>
      </c>
      <c r="J59" s="730"/>
      <c r="K59" s="730"/>
      <c r="L59" s="731"/>
      <c r="M59" s="22">
        <v>61</v>
      </c>
      <c r="N59" s="730"/>
      <c r="O59" s="730"/>
      <c r="P59" s="731"/>
      <c r="Q59" s="22">
        <v>61</v>
      </c>
      <c r="R59" s="730"/>
      <c r="S59" s="730"/>
      <c r="T59" s="731"/>
      <c r="U59" s="22">
        <v>61</v>
      </c>
      <c r="V59" s="730"/>
      <c r="W59" s="730"/>
      <c r="X59" s="731"/>
      <c r="Y59" s="22">
        <v>61</v>
      </c>
      <c r="Z59" s="730"/>
      <c r="AA59" s="730"/>
      <c r="AB59" s="731"/>
      <c r="AC59" s="22">
        <v>61</v>
      </c>
      <c r="AD59" s="730"/>
      <c r="AE59" s="730"/>
      <c r="AF59" s="731"/>
      <c r="AG59" s="22">
        <v>61</v>
      </c>
      <c r="AH59" s="730"/>
      <c r="AI59" s="730"/>
      <c r="AJ59" s="731"/>
      <c r="AK59" s="22">
        <v>61</v>
      </c>
      <c r="AL59" s="730"/>
      <c r="AM59" s="730"/>
      <c r="AN59" s="731"/>
      <c r="AO59" s="22">
        <v>61</v>
      </c>
      <c r="AP59" s="730"/>
      <c r="AQ59" s="730"/>
      <c r="AR59" s="731"/>
      <c r="AS59" s="22">
        <v>61</v>
      </c>
      <c r="AT59" s="730"/>
      <c r="AU59" s="730"/>
      <c r="AV59" s="731"/>
      <c r="AW59" s="22">
        <v>61</v>
      </c>
      <c r="AX59" s="730"/>
      <c r="AY59" s="730"/>
      <c r="AZ59" s="731"/>
      <c r="BA59" s="22">
        <v>61</v>
      </c>
      <c r="BB59" s="730"/>
      <c r="BC59" s="730"/>
      <c r="BD59" s="731"/>
      <c r="BE59" s="22">
        <v>61</v>
      </c>
      <c r="BF59" s="730"/>
      <c r="BG59" s="730"/>
      <c r="BH59" s="731"/>
      <c r="BI59" s="22">
        <v>61</v>
      </c>
      <c r="BJ59" s="730"/>
      <c r="BK59" s="730"/>
      <c r="BL59" s="731"/>
      <c r="BM59" s="22">
        <v>61</v>
      </c>
      <c r="BN59" s="730"/>
      <c r="BO59" s="730"/>
      <c r="BP59" s="731"/>
      <c r="BQ59" s="22">
        <v>61</v>
      </c>
      <c r="BR59" s="730"/>
      <c r="BS59" s="730"/>
      <c r="BT59" s="731"/>
      <c r="BU59" s="22">
        <v>61</v>
      </c>
      <c r="BV59" s="730"/>
      <c r="BW59" s="730"/>
      <c r="BX59" s="731"/>
      <c r="BY59" s="22">
        <v>61</v>
      </c>
      <c r="BZ59" s="730"/>
      <c r="CA59" s="730"/>
      <c r="CB59" s="731"/>
      <c r="CC59" s="22">
        <v>61</v>
      </c>
      <c r="CD59" s="730"/>
      <c r="CE59" s="730"/>
      <c r="CF59" s="731"/>
      <c r="CG59" s="22">
        <v>61</v>
      </c>
      <c r="CH59" s="730"/>
      <c r="CI59" s="730"/>
      <c r="CJ59" s="731"/>
      <c r="CK59" s="22">
        <v>61</v>
      </c>
      <c r="CL59" s="730"/>
      <c r="CM59" s="730"/>
      <c r="CN59" s="731"/>
      <c r="CO59" s="22">
        <v>61</v>
      </c>
      <c r="CP59" s="730"/>
      <c r="CQ59" s="730"/>
      <c r="CR59" s="731"/>
      <c r="CS59" s="22">
        <v>61</v>
      </c>
      <c r="CT59" s="730"/>
      <c r="CU59" s="730"/>
      <c r="CV59" s="731"/>
      <c r="CW59" s="22">
        <v>61</v>
      </c>
      <c r="CX59" s="730"/>
      <c r="CY59" s="730"/>
      <c r="CZ59" s="731"/>
      <c r="DA59" s="22">
        <v>61</v>
      </c>
      <c r="DB59" s="730"/>
      <c r="DC59" s="730"/>
      <c r="DD59" s="731"/>
      <c r="DE59" s="22">
        <v>61</v>
      </c>
      <c r="DF59" s="730"/>
      <c r="DG59" s="730"/>
      <c r="DH59" s="731"/>
      <c r="DI59" s="22">
        <v>61</v>
      </c>
      <c r="DJ59" s="730"/>
      <c r="DK59" s="730"/>
      <c r="DL59" s="731"/>
      <c r="DM59" s="22">
        <v>61</v>
      </c>
      <c r="DN59" s="730"/>
      <c r="DO59" s="730"/>
      <c r="DP59" s="731"/>
      <c r="DQ59" s="22">
        <v>61</v>
      </c>
      <c r="DR59" s="730"/>
      <c r="DS59" s="730"/>
      <c r="DT59" s="731"/>
      <c r="DU59" s="22">
        <v>61</v>
      </c>
      <c r="DV59" s="730"/>
      <c r="DW59" s="730"/>
      <c r="DX59" s="731"/>
      <c r="DY59" s="22">
        <v>61</v>
      </c>
      <c r="DZ59" s="730"/>
      <c r="EA59" s="730"/>
      <c r="EB59" s="731"/>
      <c r="EC59" s="22">
        <v>61</v>
      </c>
      <c r="ED59" s="730"/>
      <c r="EE59" s="730"/>
      <c r="EF59" s="731"/>
      <c r="EG59" s="22">
        <v>61</v>
      </c>
      <c r="EH59" s="730"/>
      <c r="EI59" s="730"/>
      <c r="EJ59" s="731"/>
      <c r="EK59" s="22">
        <v>61</v>
      </c>
      <c r="EL59" s="730"/>
      <c r="EM59" s="730"/>
      <c r="EN59" s="731"/>
      <c r="EO59" s="22">
        <v>61</v>
      </c>
      <c r="EP59" s="730"/>
      <c r="EQ59" s="730"/>
      <c r="ER59" s="731"/>
      <c r="ES59" s="22">
        <v>61</v>
      </c>
      <c r="ET59" s="730"/>
      <c r="EU59" s="730"/>
      <c r="EV59" s="731"/>
      <c r="EW59" s="22">
        <v>61</v>
      </c>
      <c r="EX59" s="730"/>
      <c r="EY59" s="730"/>
      <c r="EZ59" s="731"/>
      <c r="FA59" s="22">
        <v>61</v>
      </c>
      <c r="FB59" s="730"/>
      <c r="FC59" s="730"/>
      <c r="FD59" s="731"/>
      <c r="FE59" s="22">
        <v>61</v>
      </c>
      <c r="FF59" s="730"/>
      <c r="FG59" s="730"/>
      <c r="FH59" s="731"/>
      <c r="FI59" s="22">
        <v>61</v>
      </c>
      <c r="FJ59" s="730"/>
      <c r="FK59" s="730"/>
      <c r="FL59" s="731"/>
      <c r="FM59" s="22">
        <v>61</v>
      </c>
      <c r="FN59" s="730"/>
      <c r="FO59" s="730"/>
      <c r="FP59" s="731"/>
      <c r="FQ59" s="22">
        <v>61</v>
      </c>
      <c r="FR59" s="730"/>
      <c r="FS59" s="730"/>
      <c r="FT59" s="731"/>
      <c r="FU59" s="22">
        <v>61</v>
      </c>
      <c r="FV59" s="730"/>
      <c r="FW59" s="730"/>
      <c r="FX59" s="731"/>
      <c r="FY59" s="22">
        <v>61</v>
      </c>
      <c r="FZ59" s="730"/>
      <c r="GA59" s="730"/>
      <c r="GB59" s="731"/>
      <c r="GC59" s="22">
        <v>61</v>
      </c>
      <c r="GD59" s="730"/>
      <c r="GE59" s="730"/>
      <c r="GF59" s="731"/>
      <c r="GG59" s="22">
        <v>61</v>
      </c>
      <c r="GH59" s="730"/>
      <c r="GI59" s="730"/>
      <c r="GJ59" s="731"/>
      <c r="GK59" s="22">
        <v>61</v>
      </c>
      <c r="GL59" s="730"/>
      <c r="GM59" s="730"/>
      <c r="GN59" s="731"/>
      <c r="GO59" s="22">
        <v>61</v>
      </c>
      <c r="GP59" s="730"/>
      <c r="GQ59" s="730"/>
      <c r="GR59" s="731"/>
      <c r="GS59" s="22">
        <v>61</v>
      </c>
      <c r="GT59" s="730"/>
      <c r="GU59" s="730"/>
      <c r="GV59" s="731"/>
      <c r="GW59" s="22">
        <v>61</v>
      </c>
      <c r="GX59" s="730"/>
      <c r="GY59" s="730"/>
      <c r="GZ59" s="731"/>
      <c r="HA59" s="22">
        <v>61</v>
      </c>
      <c r="HB59" s="730"/>
      <c r="HC59" s="730"/>
      <c r="HD59" s="731"/>
      <c r="HE59" s="22">
        <v>61</v>
      </c>
      <c r="HF59" s="730"/>
      <c r="HG59" s="730"/>
      <c r="HH59" s="731"/>
      <c r="HI59" s="22">
        <v>61</v>
      </c>
      <c r="HJ59" s="730"/>
      <c r="HK59" s="730"/>
      <c r="HL59" s="731"/>
      <c r="HM59" s="22">
        <v>61</v>
      </c>
      <c r="HN59" s="730"/>
      <c r="HO59" s="730"/>
      <c r="HP59" s="731"/>
      <c r="HQ59" s="22">
        <v>61</v>
      </c>
      <c r="HR59" s="730"/>
      <c r="HS59" s="730"/>
      <c r="HT59" s="731"/>
      <c r="HU59" s="22">
        <v>61</v>
      </c>
      <c r="HV59" s="730"/>
      <c r="HW59" s="730"/>
      <c r="HX59" s="731"/>
      <c r="HY59" s="22">
        <v>61</v>
      </c>
      <c r="HZ59" s="730"/>
      <c r="IA59" s="730"/>
      <c r="IB59" s="731"/>
      <c r="IC59" s="22">
        <v>61</v>
      </c>
      <c r="ID59" s="730"/>
      <c r="IE59" s="730"/>
      <c r="IF59" s="731"/>
      <c r="IG59" s="22">
        <v>61</v>
      </c>
      <c r="IH59" s="730"/>
      <c r="II59" s="730"/>
      <c r="IJ59" s="731"/>
      <c r="IK59" s="22">
        <v>61</v>
      </c>
      <c r="IL59" s="730"/>
      <c r="IM59" s="730"/>
      <c r="IN59" s="731"/>
      <c r="IO59" s="22">
        <v>61</v>
      </c>
      <c r="IP59" s="730"/>
      <c r="IQ59" s="730"/>
      <c r="IR59" s="731"/>
      <c r="IS59" s="22">
        <v>61</v>
      </c>
      <c r="IT59" s="730"/>
      <c r="IU59" s="730"/>
      <c r="IV59" s="731"/>
    </row>
    <row r="60" spans="1:256" s="17" customFormat="1" ht="15.75" x14ac:dyDescent="0.25">
      <c r="A60" s="56">
        <v>7200</v>
      </c>
      <c r="B60" s="729" t="s">
        <v>100</v>
      </c>
      <c r="C60" s="729"/>
      <c r="D60" s="729"/>
      <c r="E60" s="57">
        <v>0</v>
      </c>
      <c r="F60" s="98">
        <f>'PRESUP.EGRESOS FUENTE FINANCIAM'!M337</f>
        <v>0</v>
      </c>
      <c r="G60" s="99"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75" x14ac:dyDescent="0.25">
      <c r="A61" s="56">
        <v>7300</v>
      </c>
      <c r="B61" s="729" t="s">
        <v>101</v>
      </c>
      <c r="C61" s="729"/>
      <c r="D61" s="729"/>
      <c r="E61" s="57">
        <v>0</v>
      </c>
      <c r="F61" s="98">
        <f>'PRESUP.EGRESOS FUENTE FINANCIAM'!M347</f>
        <v>0</v>
      </c>
      <c r="G61" s="99"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75" x14ac:dyDescent="0.25">
      <c r="A62" s="56">
        <v>7400</v>
      </c>
      <c r="B62" s="729" t="s">
        <v>102</v>
      </c>
      <c r="C62" s="729"/>
      <c r="D62" s="729"/>
      <c r="E62" s="57">
        <v>0</v>
      </c>
      <c r="F62" s="98">
        <f>'PRESUP.EGRESOS FUENTE FINANCIAM'!M354</f>
        <v>0</v>
      </c>
      <c r="G62" s="99" t="e">
        <f t="shared" si="3"/>
        <v>#DIV/0!</v>
      </c>
      <c r="H62" s="20"/>
      <c r="I62" s="21">
        <v>62</v>
      </c>
      <c r="J62" s="730"/>
      <c r="K62" s="730"/>
      <c r="L62" s="731"/>
      <c r="M62" s="22">
        <v>62</v>
      </c>
      <c r="N62" s="730"/>
      <c r="O62" s="730"/>
      <c r="P62" s="731"/>
      <c r="Q62" s="22">
        <v>62</v>
      </c>
      <c r="R62" s="730"/>
      <c r="S62" s="730"/>
      <c r="T62" s="731"/>
      <c r="U62" s="22">
        <v>62</v>
      </c>
      <c r="V62" s="730"/>
      <c r="W62" s="730"/>
      <c r="X62" s="731"/>
      <c r="Y62" s="22">
        <v>62</v>
      </c>
      <c r="Z62" s="730"/>
      <c r="AA62" s="730"/>
      <c r="AB62" s="731"/>
      <c r="AC62" s="22">
        <v>62</v>
      </c>
      <c r="AD62" s="730"/>
      <c r="AE62" s="730"/>
      <c r="AF62" s="731"/>
      <c r="AG62" s="22">
        <v>62</v>
      </c>
      <c r="AH62" s="730"/>
      <c r="AI62" s="730"/>
      <c r="AJ62" s="731"/>
      <c r="AK62" s="22">
        <v>62</v>
      </c>
      <c r="AL62" s="730"/>
      <c r="AM62" s="730"/>
      <c r="AN62" s="731"/>
      <c r="AO62" s="22">
        <v>62</v>
      </c>
      <c r="AP62" s="730"/>
      <c r="AQ62" s="730"/>
      <c r="AR62" s="731"/>
      <c r="AS62" s="22">
        <v>62</v>
      </c>
      <c r="AT62" s="730"/>
      <c r="AU62" s="730"/>
      <c r="AV62" s="731"/>
      <c r="AW62" s="22">
        <v>62</v>
      </c>
      <c r="AX62" s="730"/>
      <c r="AY62" s="730"/>
      <c r="AZ62" s="731"/>
      <c r="BA62" s="22">
        <v>62</v>
      </c>
      <c r="BB62" s="730"/>
      <c r="BC62" s="730"/>
      <c r="BD62" s="731"/>
      <c r="BE62" s="22">
        <v>62</v>
      </c>
      <c r="BF62" s="730"/>
      <c r="BG62" s="730"/>
      <c r="BH62" s="731"/>
      <c r="BI62" s="22">
        <v>62</v>
      </c>
      <c r="BJ62" s="730"/>
      <c r="BK62" s="730"/>
      <c r="BL62" s="731"/>
      <c r="BM62" s="22">
        <v>62</v>
      </c>
      <c r="BN62" s="730"/>
      <c r="BO62" s="730"/>
      <c r="BP62" s="731"/>
      <c r="BQ62" s="22">
        <v>62</v>
      </c>
      <c r="BR62" s="730"/>
      <c r="BS62" s="730"/>
      <c r="BT62" s="731"/>
      <c r="BU62" s="22">
        <v>62</v>
      </c>
      <c r="BV62" s="730"/>
      <c r="BW62" s="730"/>
      <c r="BX62" s="731"/>
      <c r="BY62" s="22">
        <v>62</v>
      </c>
      <c r="BZ62" s="730"/>
      <c r="CA62" s="730"/>
      <c r="CB62" s="731"/>
      <c r="CC62" s="22">
        <v>62</v>
      </c>
      <c r="CD62" s="730"/>
      <c r="CE62" s="730"/>
      <c r="CF62" s="731"/>
      <c r="CG62" s="22">
        <v>62</v>
      </c>
      <c r="CH62" s="730"/>
      <c r="CI62" s="730"/>
      <c r="CJ62" s="731"/>
      <c r="CK62" s="22">
        <v>62</v>
      </c>
      <c r="CL62" s="730"/>
      <c r="CM62" s="730"/>
      <c r="CN62" s="731"/>
      <c r="CO62" s="22">
        <v>62</v>
      </c>
      <c r="CP62" s="730"/>
      <c r="CQ62" s="730"/>
      <c r="CR62" s="731"/>
      <c r="CS62" s="22">
        <v>62</v>
      </c>
      <c r="CT62" s="730"/>
      <c r="CU62" s="730"/>
      <c r="CV62" s="731"/>
      <c r="CW62" s="22">
        <v>62</v>
      </c>
      <c r="CX62" s="730"/>
      <c r="CY62" s="730"/>
      <c r="CZ62" s="731"/>
      <c r="DA62" s="22">
        <v>62</v>
      </c>
      <c r="DB62" s="730"/>
      <c r="DC62" s="730"/>
      <c r="DD62" s="731"/>
      <c r="DE62" s="22">
        <v>62</v>
      </c>
      <c r="DF62" s="730"/>
      <c r="DG62" s="730"/>
      <c r="DH62" s="731"/>
      <c r="DI62" s="22">
        <v>62</v>
      </c>
      <c r="DJ62" s="730"/>
      <c r="DK62" s="730"/>
      <c r="DL62" s="731"/>
      <c r="DM62" s="22">
        <v>62</v>
      </c>
      <c r="DN62" s="730"/>
      <c r="DO62" s="730"/>
      <c r="DP62" s="731"/>
      <c r="DQ62" s="22">
        <v>62</v>
      </c>
      <c r="DR62" s="730"/>
      <c r="DS62" s="730"/>
      <c r="DT62" s="731"/>
      <c r="DU62" s="22">
        <v>62</v>
      </c>
      <c r="DV62" s="730"/>
      <c r="DW62" s="730"/>
      <c r="DX62" s="731"/>
      <c r="DY62" s="22">
        <v>62</v>
      </c>
      <c r="DZ62" s="730"/>
      <c r="EA62" s="730"/>
      <c r="EB62" s="731"/>
      <c r="EC62" s="22">
        <v>62</v>
      </c>
      <c r="ED62" s="730"/>
      <c r="EE62" s="730"/>
      <c r="EF62" s="731"/>
      <c r="EG62" s="22">
        <v>62</v>
      </c>
      <c r="EH62" s="730"/>
      <c r="EI62" s="730"/>
      <c r="EJ62" s="731"/>
      <c r="EK62" s="22">
        <v>62</v>
      </c>
      <c r="EL62" s="730"/>
      <c r="EM62" s="730"/>
      <c r="EN62" s="731"/>
      <c r="EO62" s="22">
        <v>62</v>
      </c>
      <c r="EP62" s="730"/>
      <c r="EQ62" s="730"/>
      <c r="ER62" s="731"/>
      <c r="ES62" s="22">
        <v>62</v>
      </c>
      <c r="ET62" s="730"/>
      <c r="EU62" s="730"/>
      <c r="EV62" s="731"/>
      <c r="EW62" s="22">
        <v>62</v>
      </c>
      <c r="EX62" s="730"/>
      <c r="EY62" s="730"/>
      <c r="EZ62" s="731"/>
      <c r="FA62" s="22">
        <v>62</v>
      </c>
      <c r="FB62" s="730"/>
      <c r="FC62" s="730"/>
      <c r="FD62" s="731"/>
      <c r="FE62" s="22">
        <v>62</v>
      </c>
      <c r="FF62" s="730"/>
      <c r="FG62" s="730"/>
      <c r="FH62" s="731"/>
      <c r="FI62" s="22">
        <v>62</v>
      </c>
      <c r="FJ62" s="730"/>
      <c r="FK62" s="730"/>
      <c r="FL62" s="731"/>
      <c r="FM62" s="22">
        <v>62</v>
      </c>
      <c r="FN62" s="730"/>
      <c r="FO62" s="730"/>
      <c r="FP62" s="731"/>
      <c r="FQ62" s="22">
        <v>62</v>
      </c>
      <c r="FR62" s="730"/>
      <c r="FS62" s="730"/>
      <c r="FT62" s="731"/>
      <c r="FU62" s="22">
        <v>62</v>
      </c>
      <c r="FV62" s="730"/>
      <c r="FW62" s="730"/>
      <c r="FX62" s="731"/>
      <c r="FY62" s="22">
        <v>62</v>
      </c>
      <c r="FZ62" s="730"/>
      <c r="GA62" s="730"/>
      <c r="GB62" s="731"/>
      <c r="GC62" s="22">
        <v>62</v>
      </c>
      <c r="GD62" s="730"/>
      <c r="GE62" s="730"/>
      <c r="GF62" s="731"/>
      <c r="GG62" s="22">
        <v>62</v>
      </c>
      <c r="GH62" s="730"/>
      <c r="GI62" s="730"/>
      <c r="GJ62" s="731"/>
      <c r="GK62" s="22">
        <v>62</v>
      </c>
      <c r="GL62" s="730"/>
      <c r="GM62" s="730"/>
      <c r="GN62" s="731"/>
      <c r="GO62" s="22">
        <v>62</v>
      </c>
      <c r="GP62" s="730"/>
      <c r="GQ62" s="730"/>
      <c r="GR62" s="731"/>
      <c r="GS62" s="22">
        <v>62</v>
      </c>
      <c r="GT62" s="730"/>
      <c r="GU62" s="730"/>
      <c r="GV62" s="731"/>
      <c r="GW62" s="22">
        <v>62</v>
      </c>
      <c r="GX62" s="730"/>
      <c r="GY62" s="730"/>
      <c r="GZ62" s="731"/>
      <c r="HA62" s="22">
        <v>62</v>
      </c>
      <c r="HB62" s="730"/>
      <c r="HC62" s="730"/>
      <c r="HD62" s="731"/>
      <c r="HE62" s="22">
        <v>62</v>
      </c>
      <c r="HF62" s="730"/>
      <c r="HG62" s="730"/>
      <c r="HH62" s="731"/>
      <c r="HI62" s="22">
        <v>62</v>
      </c>
      <c r="HJ62" s="730"/>
      <c r="HK62" s="730"/>
      <c r="HL62" s="731"/>
      <c r="HM62" s="22">
        <v>62</v>
      </c>
      <c r="HN62" s="730"/>
      <c r="HO62" s="730"/>
      <c r="HP62" s="731"/>
      <c r="HQ62" s="22">
        <v>62</v>
      </c>
      <c r="HR62" s="730"/>
      <c r="HS62" s="730"/>
      <c r="HT62" s="731"/>
      <c r="HU62" s="22">
        <v>62</v>
      </c>
      <c r="HV62" s="730"/>
      <c r="HW62" s="730"/>
      <c r="HX62" s="731"/>
      <c r="HY62" s="22">
        <v>62</v>
      </c>
      <c r="HZ62" s="730"/>
      <c r="IA62" s="730"/>
      <c r="IB62" s="731"/>
      <c r="IC62" s="22">
        <v>62</v>
      </c>
      <c r="ID62" s="730"/>
      <c r="IE62" s="730"/>
      <c r="IF62" s="731"/>
      <c r="IG62" s="22">
        <v>62</v>
      </c>
      <c r="IH62" s="730"/>
      <c r="II62" s="730"/>
      <c r="IJ62" s="731"/>
      <c r="IK62" s="22">
        <v>62</v>
      </c>
      <c r="IL62" s="730"/>
      <c r="IM62" s="730"/>
      <c r="IN62" s="731"/>
      <c r="IO62" s="22">
        <v>62</v>
      </c>
      <c r="IP62" s="730"/>
      <c r="IQ62" s="730"/>
      <c r="IR62" s="731"/>
      <c r="IS62" s="22">
        <v>62</v>
      </c>
      <c r="IT62" s="730"/>
      <c r="IU62" s="730"/>
      <c r="IV62" s="731"/>
    </row>
    <row r="63" spans="1:256" s="17" customFormat="1" ht="15" customHeight="1" x14ac:dyDescent="0.25">
      <c r="A63" s="56">
        <v>7500</v>
      </c>
      <c r="B63" s="729" t="s">
        <v>103</v>
      </c>
      <c r="C63" s="729"/>
      <c r="D63" s="729"/>
      <c r="E63" s="18">
        <v>0</v>
      </c>
      <c r="F63" s="98">
        <f>'PRESUP.EGRESOS FUENTE FINANCIAM'!M364</f>
        <v>0</v>
      </c>
      <c r="G63" s="99" t="e">
        <f t="shared" si="3"/>
        <v>#DIV/0!</v>
      </c>
    </row>
    <row r="64" spans="1:256" s="17" customFormat="1" ht="15" customHeight="1" x14ac:dyDescent="0.25">
      <c r="A64" s="56">
        <v>7600</v>
      </c>
      <c r="B64" s="729" t="s">
        <v>104</v>
      </c>
      <c r="C64" s="729"/>
      <c r="D64" s="729"/>
      <c r="E64" s="18">
        <v>0</v>
      </c>
      <c r="F64" s="98">
        <f>'PRESUP.EGRESOS FUENTE FINANCIAM'!M374</f>
        <v>0</v>
      </c>
      <c r="G64" s="99" t="e">
        <f t="shared" si="3"/>
        <v>#DIV/0!</v>
      </c>
    </row>
    <row r="65" spans="1:8" s="17" customFormat="1" ht="15" customHeight="1" x14ac:dyDescent="0.25">
      <c r="A65" s="56">
        <v>7900</v>
      </c>
      <c r="B65" s="729" t="s">
        <v>105</v>
      </c>
      <c r="C65" s="729"/>
      <c r="D65" s="729"/>
      <c r="E65" s="18">
        <v>0</v>
      </c>
      <c r="F65" s="98">
        <f>'PRESUP.EGRESOS FUENTE FINANCIAM'!M377</f>
        <v>0</v>
      </c>
      <c r="G65" s="99" t="e">
        <f t="shared" si="3"/>
        <v>#DIV/0!</v>
      </c>
    </row>
    <row r="66" spans="1:8" s="17" customFormat="1" ht="15.75" customHeight="1" x14ac:dyDescent="0.25">
      <c r="A66" s="319">
        <v>8000</v>
      </c>
      <c r="B66" s="721" t="s">
        <v>27</v>
      </c>
      <c r="C66" s="721"/>
      <c r="D66" s="721"/>
      <c r="E66" s="322">
        <v>0</v>
      </c>
      <c r="F66" s="320">
        <f>'PRESUP.EGRESOS FUENTE FINANCIAM'!M381</f>
        <v>0</v>
      </c>
      <c r="G66" s="321" t="e">
        <f t="shared" si="3"/>
        <v>#DIV/0!</v>
      </c>
    </row>
    <row r="67" spans="1:8" s="17" customFormat="1" ht="15.75" x14ac:dyDescent="0.25">
      <c r="A67" s="319">
        <v>9000</v>
      </c>
      <c r="B67" s="721" t="s">
        <v>106</v>
      </c>
      <c r="C67" s="721"/>
      <c r="D67" s="721"/>
      <c r="E67" s="320">
        <f>SUM(E68:E74)</f>
        <v>3430475</v>
      </c>
      <c r="F67" s="320">
        <f>SUM(F68:F74)</f>
        <v>5211229</v>
      </c>
      <c r="G67" s="321">
        <f t="shared" si="3"/>
        <v>0.51909837558938632</v>
      </c>
    </row>
    <row r="68" spans="1:8" s="17" customFormat="1" ht="15.75" x14ac:dyDescent="0.25">
      <c r="A68" s="56">
        <v>9100</v>
      </c>
      <c r="B68" s="729" t="s">
        <v>107</v>
      </c>
      <c r="C68" s="729"/>
      <c r="D68" s="729"/>
      <c r="E68" s="18">
        <v>2326176</v>
      </c>
      <c r="F68" s="98">
        <f>'PRESUP.EGRESOS FUENTE FINANCIAM'!M400</f>
        <v>2869923</v>
      </c>
      <c r="G68" s="99">
        <f t="shared" si="3"/>
        <v>0.23375144443068807</v>
      </c>
    </row>
    <row r="69" spans="1:8" s="17" customFormat="1" ht="15.75" x14ac:dyDescent="0.25">
      <c r="A69" s="56">
        <v>9200</v>
      </c>
      <c r="B69" s="729" t="s">
        <v>108</v>
      </c>
      <c r="C69" s="729"/>
      <c r="D69" s="729"/>
      <c r="E69" s="19">
        <v>1104299</v>
      </c>
      <c r="F69" s="98">
        <f>'PRESUP.EGRESOS FUENTE FINANCIAM'!M409</f>
        <v>1541306</v>
      </c>
      <c r="G69" s="99">
        <f t="shared" si="3"/>
        <v>0.39573249636194552</v>
      </c>
    </row>
    <row r="70" spans="1:8" s="17" customFormat="1" ht="15.75" x14ac:dyDescent="0.25">
      <c r="A70" s="56">
        <v>9300</v>
      </c>
      <c r="B70" s="729" t="s">
        <v>109</v>
      </c>
      <c r="C70" s="729"/>
      <c r="D70" s="729"/>
      <c r="E70" s="19">
        <v>0</v>
      </c>
      <c r="F70" s="98">
        <f>'PRESUP.EGRESOS FUENTE FINANCIAM'!M418</f>
        <v>0</v>
      </c>
      <c r="G70" s="99" t="e">
        <f t="shared" si="3"/>
        <v>#DIV/0!</v>
      </c>
    </row>
    <row r="71" spans="1:8" s="17" customFormat="1" ht="15.75" x14ac:dyDescent="0.25">
      <c r="A71" s="56">
        <v>9400</v>
      </c>
      <c r="B71" s="729" t="s">
        <v>110</v>
      </c>
      <c r="C71" s="729"/>
      <c r="D71" s="729"/>
      <c r="E71" s="19">
        <v>0</v>
      </c>
      <c r="F71" s="98">
        <f>'PRESUP.EGRESOS FUENTE FINANCIAM'!M421</f>
        <v>0</v>
      </c>
      <c r="G71" s="99" t="e">
        <f t="shared" si="3"/>
        <v>#DIV/0!</v>
      </c>
    </row>
    <row r="72" spans="1:8" s="17" customFormat="1" ht="15.75" x14ac:dyDescent="0.25">
      <c r="A72" s="56">
        <v>9500</v>
      </c>
      <c r="B72" s="729" t="s">
        <v>111</v>
      </c>
      <c r="C72" s="729"/>
      <c r="D72" s="729"/>
      <c r="E72" s="19">
        <v>0</v>
      </c>
      <c r="F72" s="98">
        <f>'PRESUP.EGRESOS FUENTE FINANCIAM'!M424</f>
        <v>0</v>
      </c>
      <c r="G72" s="99" t="e">
        <f t="shared" si="3"/>
        <v>#DIV/0!</v>
      </c>
    </row>
    <row r="73" spans="1:8" s="17" customFormat="1" ht="15.75" x14ac:dyDescent="0.25">
      <c r="A73" s="56">
        <v>9600</v>
      </c>
      <c r="B73" s="729" t="s">
        <v>1636</v>
      </c>
      <c r="C73" s="729"/>
      <c r="D73" s="729"/>
      <c r="E73" s="19">
        <v>0</v>
      </c>
      <c r="F73" s="98">
        <f>'PRESUP.EGRESOS FUENTE FINANCIAM'!M426</f>
        <v>0</v>
      </c>
      <c r="G73" s="99" t="e">
        <f>F73/E73-1</f>
        <v>#DIV/0!</v>
      </c>
    </row>
    <row r="74" spans="1:8" s="17" customFormat="1" ht="15.75" x14ac:dyDescent="0.25">
      <c r="A74" s="87">
        <v>9900</v>
      </c>
      <c r="B74" s="735" t="s">
        <v>112</v>
      </c>
      <c r="C74" s="735"/>
      <c r="D74" s="735"/>
      <c r="E74" s="88">
        <v>0</v>
      </c>
      <c r="F74" s="98">
        <f>'PRESUP.EGRESOS FUENTE FINANCIAM'!M429</f>
        <v>800000</v>
      </c>
      <c r="G74" s="99" t="e">
        <f t="shared" si="3"/>
        <v>#DIV/0!</v>
      </c>
    </row>
    <row r="75" spans="1:8" s="17" customFormat="1" ht="15.75" x14ac:dyDescent="0.25">
      <c r="A75" s="736" t="s">
        <v>753</v>
      </c>
      <c r="B75" s="737"/>
      <c r="C75" s="737"/>
      <c r="D75" s="737"/>
      <c r="E75" s="323">
        <f>E6+E14+E24+E34+E44+E54+E58+E66+E67</f>
        <v>44412751</v>
      </c>
      <c r="F75" s="323">
        <f>F6+F14+F24+F34+F44+F54+F58+F66+F67</f>
        <v>39762299</v>
      </c>
      <c r="G75" s="324">
        <f>F75/E75-1</f>
        <v>-0.10470983884785701</v>
      </c>
    </row>
    <row r="76" spans="1:8" ht="30.75" customHeight="1" x14ac:dyDescent="0.25">
      <c r="A76" s="733" t="s">
        <v>1643</v>
      </c>
      <c r="B76" s="733"/>
      <c r="C76" s="733"/>
      <c r="D76" s="733"/>
    </row>
    <row r="77" spans="1:8" ht="18" customHeight="1" x14ac:dyDescent="0.25">
      <c r="A77" s="734"/>
      <c r="B77" s="734"/>
      <c r="C77" s="734"/>
      <c r="D77" s="734"/>
      <c r="E77" s="26"/>
      <c r="F77" s="26"/>
      <c r="G77" s="26"/>
      <c r="H77" s="26"/>
    </row>
    <row r="78" spans="1:8" ht="32.1" customHeight="1" x14ac:dyDescent="0.25">
      <c r="A78" s="332" t="s">
        <v>113</v>
      </c>
      <c r="B78" s="336" t="s">
        <v>5</v>
      </c>
      <c r="C78" s="337" t="s">
        <v>1583</v>
      </c>
      <c r="D78" s="325" t="s">
        <v>35</v>
      </c>
      <c r="E78" s="27"/>
      <c r="F78" s="27"/>
      <c r="G78" s="27"/>
      <c r="H78" s="27"/>
    </row>
    <row r="79" spans="1:8" ht="32.1" customHeight="1" x14ac:dyDescent="0.25">
      <c r="A79" s="9">
        <v>1</v>
      </c>
      <c r="B79" s="10" t="s">
        <v>114</v>
      </c>
      <c r="C79" s="28">
        <f>(F6+F14+F24+F34)-F39</f>
        <v>23582745</v>
      </c>
      <c r="D79" s="29">
        <f>C79/C84</f>
        <v>0.59309309554761913</v>
      </c>
    </row>
    <row r="80" spans="1:8" ht="32.1" customHeight="1" x14ac:dyDescent="0.25">
      <c r="A80" s="9">
        <v>2</v>
      </c>
      <c r="B80" s="10" t="s">
        <v>115</v>
      </c>
      <c r="C80" s="28">
        <f>F44+F54+F58</f>
        <v>10832760</v>
      </c>
      <c r="D80" s="29">
        <f>C80/C84</f>
        <v>0.27243796944437243</v>
      </c>
    </row>
    <row r="81" spans="1:256" ht="32.1" customHeight="1" x14ac:dyDescent="0.25">
      <c r="A81" s="9">
        <v>3</v>
      </c>
      <c r="B81" s="10" t="s">
        <v>116</v>
      </c>
      <c r="C81" s="28">
        <f>F67</f>
        <v>5211229</v>
      </c>
      <c r="D81" s="29">
        <f>C81/C84</f>
        <v>0.13105954965028557</v>
      </c>
    </row>
    <row r="82" spans="1:256" ht="32.1" customHeight="1" x14ac:dyDescent="0.25">
      <c r="A82" s="9">
        <v>4</v>
      </c>
      <c r="B82" s="10" t="s">
        <v>328</v>
      </c>
      <c r="C82" s="28">
        <f>F39</f>
        <v>135565</v>
      </c>
      <c r="D82" s="190">
        <f>C82/C84</f>
        <v>3.4093853577229021E-3</v>
      </c>
    </row>
    <row r="83" spans="1:256" ht="32.1" customHeight="1" x14ac:dyDescent="0.25">
      <c r="A83" s="9">
        <v>5</v>
      </c>
      <c r="B83" s="10" t="s">
        <v>306</v>
      </c>
      <c r="C83" s="28">
        <f>F66</f>
        <v>0</v>
      </c>
      <c r="D83" s="190">
        <f>C83/C84</f>
        <v>0</v>
      </c>
    </row>
    <row r="84" spans="1:256" ht="32.1" customHeight="1" x14ac:dyDescent="0.25">
      <c r="A84" s="326"/>
      <c r="B84" s="327" t="s">
        <v>1582</v>
      </c>
      <c r="C84" s="328">
        <f>SUM(C79:C83)</f>
        <v>39762299</v>
      </c>
      <c r="D84" s="329">
        <f>SUM(D79:D83)</f>
        <v>1</v>
      </c>
    </row>
    <row r="85" spans="1:256" ht="24.75" customHeight="1" x14ac:dyDescent="0.25">
      <c r="A85" s="732" t="s">
        <v>1644</v>
      </c>
      <c r="B85" s="732"/>
      <c r="C85" s="732"/>
      <c r="D85" s="732"/>
      <c r="E85" s="26"/>
      <c r="F85" s="26"/>
      <c r="G85" s="26"/>
      <c r="H85" s="26"/>
    </row>
    <row r="86" spans="1:256" ht="12" customHeight="1" x14ac:dyDescent="0.25">
      <c r="A86" s="30"/>
      <c r="B86" s="30"/>
      <c r="C86" s="30"/>
      <c r="D86" s="30"/>
      <c r="E86" s="30"/>
      <c r="F86" s="30"/>
      <c r="G86" s="30"/>
      <c r="H86" s="30"/>
    </row>
    <row r="87" spans="1:256" ht="32.1" customHeight="1" x14ac:dyDescent="0.25">
      <c r="A87" s="334" t="s">
        <v>39</v>
      </c>
      <c r="B87" s="334" t="s">
        <v>5</v>
      </c>
      <c r="C87" s="335" t="s">
        <v>1583</v>
      </c>
      <c r="D87" s="333" t="s">
        <v>35</v>
      </c>
      <c r="E87" s="27"/>
      <c r="F87" s="27"/>
      <c r="G87" s="27"/>
      <c r="H87" s="27"/>
    </row>
    <row r="88" spans="1:256" ht="32.1" customHeight="1" x14ac:dyDescent="0.25">
      <c r="A88" s="9">
        <v>100</v>
      </c>
      <c r="B88" s="13" t="s">
        <v>1332</v>
      </c>
      <c r="C88" s="31">
        <f>'PRESUP.EGRESOS FUENTE FINANCIAM'!C432</f>
        <v>3763234</v>
      </c>
      <c r="D88" s="29">
        <f>C88/C94</f>
        <v>9.4643269998045135E-2</v>
      </c>
    </row>
    <row r="89" spans="1:256" ht="32.1" customHeight="1" x14ac:dyDescent="0.25">
      <c r="A89" s="9">
        <v>200</v>
      </c>
      <c r="B89" s="13" t="s">
        <v>40</v>
      </c>
      <c r="C89" s="31">
        <f>'PRESUP.EGRESOS FUENTE FINANCIAM'!K432</f>
        <v>0</v>
      </c>
      <c r="D89" s="29">
        <f>C89/C94</f>
        <v>0</v>
      </c>
    </row>
    <row r="90" spans="1:256" ht="32.1" customHeight="1" x14ac:dyDescent="0.25">
      <c r="A90" s="9">
        <v>400</v>
      </c>
      <c r="B90" s="13" t="s">
        <v>41</v>
      </c>
      <c r="C90" s="31">
        <f>'PRESUP.EGRESOS FUENTE FINANCIAM'!D432</f>
        <v>0</v>
      </c>
      <c r="D90" s="29">
        <f>C90/C94</f>
        <v>0</v>
      </c>
    </row>
    <row r="91" spans="1:256" ht="32.1" customHeight="1" x14ac:dyDescent="0.25">
      <c r="A91" s="9">
        <v>500</v>
      </c>
      <c r="B91" s="13" t="s">
        <v>42</v>
      </c>
      <c r="C91" s="31">
        <f>'PRESUP.EGRESOS FUENTE FINANCIAM'!E432+'PRESUP.EGRESOS FUENTE FINANCIAM'!F432+'PRESUP.EGRESOS FUENTE FINANCIAM'!G432+'PRESUP.EGRESOS FUENTE FINANCIAM'!H432</f>
        <v>27854305</v>
      </c>
      <c r="D91" s="29">
        <f>C91/C94</f>
        <v>0.70052048549808454</v>
      </c>
    </row>
    <row r="92" spans="1:256" ht="32.1" customHeight="1" x14ac:dyDescent="0.25">
      <c r="A92" s="9">
        <v>600</v>
      </c>
      <c r="B92" s="13" t="s">
        <v>43</v>
      </c>
      <c r="C92" s="31">
        <f>'PRESUP.EGRESOS FUENTE FINANCIAM'!I432+'PRESUP.EGRESOS FUENTE FINANCIAM'!J432</f>
        <v>8144760</v>
      </c>
      <c r="D92" s="29">
        <f>C92/C94</f>
        <v>0.20483624450387036</v>
      </c>
    </row>
    <row r="93" spans="1:256" ht="32.1" customHeight="1" x14ac:dyDescent="0.25">
      <c r="A93" s="9">
        <v>700</v>
      </c>
      <c r="B93" s="13" t="s">
        <v>44</v>
      </c>
      <c r="C93" s="31">
        <f>'PRESUP.EGRESOS FUENTE FINANCIAM'!L432</f>
        <v>0</v>
      </c>
      <c r="D93" s="29">
        <f>C93/C94</f>
        <v>0</v>
      </c>
    </row>
    <row r="94" spans="1:256" ht="32.1" customHeight="1" x14ac:dyDescent="0.25">
      <c r="A94" s="332"/>
      <c r="B94" s="327" t="s">
        <v>1582</v>
      </c>
      <c r="C94" s="328">
        <f>SUM(C88:C93)</f>
        <v>39762299</v>
      </c>
      <c r="D94" s="330">
        <f>SUM(D88:D92)</f>
        <v>1</v>
      </c>
      <c r="E94" s="331"/>
    </row>
    <row r="95" spans="1:256" ht="18" customHeight="1" x14ac:dyDescent="0.25"/>
    <row r="96" spans="1:256" s="27" customFormat="1" x14ac:dyDescent="0.25">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x14ac:dyDescent="0.25">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x14ac:dyDescent="0.25">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x14ac:dyDescent="0.25">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x14ac:dyDescent="0.25">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x14ac:dyDescent="0.25">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x14ac:dyDescent="0.25">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x14ac:dyDescent="0.25">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x14ac:dyDescent="0.25">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x14ac:dyDescent="0.25">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x14ac:dyDescent="0.25">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x14ac:dyDescent="0.25">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x14ac:dyDescent="0.25">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x14ac:dyDescent="0.25">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x14ac:dyDescent="0.25">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x14ac:dyDescent="0.25">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x14ac:dyDescent="0.25">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x14ac:dyDescent="0.25">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x14ac:dyDescent="0.25">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x14ac:dyDescent="0.25">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x14ac:dyDescent="0.25">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x14ac:dyDescent="0.25">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x14ac:dyDescent="0.25">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x14ac:dyDescent="0.25">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x14ac:dyDescent="0.25">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x14ac:dyDescent="0.25">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x14ac:dyDescent="0.25">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x14ac:dyDescent="0.25">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x14ac:dyDescent="0.25">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x14ac:dyDescent="0.25">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x14ac:dyDescent="0.25">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x14ac:dyDescent="0.25">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x14ac:dyDescent="0.25">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x14ac:dyDescent="0.25">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x14ac:dyDescent="0.25">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x14ac:dyDescent="0.25">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x14ac:dyDescent="0.25">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x14ac:dyDescent="0.25">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x14ac:dyDescent="0.25">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x14ac:dyDescent="0.25">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x14ac:dyDescent="0.25">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x14ac:dyDescent="0.25">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x14ac:dyDescent="0.25">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x14ac:dyDescent="0.25">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x14ac:dyDescent="0.25">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x14ac:dyDescent="0.25">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x14ac:dyDescent="0.25">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x14ac:dyDescent="0.25">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x14ac:dyDescent="0.25">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x14ac:dyDescent="0.25">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x14ac:dyDescent="0.25">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x14ac:dyDescent="0.25">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x14ac:dyDescent="0.25">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x14ac:dyDescent="0.25">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x14ac:dyDescent="0.25">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x14ac:dyDescent="0.25">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x14ac:dyDescent="0.25">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x14ac:dyDescent="0.25">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x14ac:dyDescent="0.25">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x14ac:dyDescent="0.25">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x14ac:dyDescent="0.25">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x14ac:dyDescent="0.25">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x14ac:dyDescent="0.25">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x14ac:dyDescent="0.25">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x14ac:dyDescent="0.25">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x14ac:dyDescent="0.25">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x14ac:dyDescent="0.25">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x14ac:dyDescent="0.25">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x14ac:dyDescent="0.25">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x14ac:dyDescent="0.25">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x14ac:dyDescent="0.25">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x14ac:dyDescent="0.25">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x14ac:dyDescent="0.25">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x14ac:dyDescent="0.25">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x14ac:dyDescent="0.25">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x14ac:dyDescent="0.25">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x14ac:dyDescent="0.25">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x14ac:dyDescent="0.25">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x14ac:dyDescent="0.25">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x14ac:dyDescent="0.25">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x14ac:dyDescent="0.25">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x14ac:dyDescent="0.25">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x14ac:dyDescent="0.25">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x14ac:dyDescent="0.25">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x14ac:dyDescent="0.25">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x14ac:dyDescent="0.25">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x14ac:dyDescent="0.25">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x14ac:dyDescent="0.25">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x14ac:dyDescent="0.25">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x14ac:dyDescent="0.25">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x14ac:dyDescent="0.25">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x14ac:dyDescent="0.25">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x14ac:dyDescent="0.25">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x14ac:dyDescent="0.25">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x14ac:dyDescent="0.25">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x14ac:dyDescent="0.25">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x14ac:dyDescent="0.25">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x14ac:dyDescent="0.25">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x14ac:dyDescent="0.25">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x14ac:dyDescent="0.25">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x14ac:dyDescent="0.25">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x14ac:dyDescent="0.25">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x14ac:dyDescent="0.25">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x14ac:dyDescent="0.25">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x14ac:dyDescent="0.25">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x14ac:dyDescent="0.25">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x14ac:dyDescent="0.25">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x14ac:dyDescent="0.25">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x14ac:dyDescent="0.25">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x14ac:dyDescent="0.25">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x14ac:dyDescent="0.25">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x14ac:dyDescent="0.25">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x14ac:dyDescent="0.25">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x14ac:dyDescent="0.25">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x14ac:dyDescent="0.25">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x14ac:dyDescent="0.25">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autoFilter ref="A6:G85">
    <filterColumn colId="1" showButton="0"/>
    <filterColumn colId="2" showButton="0"/>
  </autoFilter>
  <mergeCells count="203">
    <mergeCell ref="A1:G1"/>
    <mergeCell ref="A2:G2"/>
    <mergeCell ref="B74:D74"/>
    <mergeCell ref="A75:D75"/>
    <mergeCell ref="B63:D63"/>
    <mergeCell ref="B64:D64"/>
    <mergeCell ref="B65:D65"/>
    <mergeCell ref="B66:D66"/>
    <mergeCell ref="B60:D60"/>
    <mergeCell ref="B61:D61"/>
    <mergeCell ref="B55:D55"/>
    <mergeCell ref="B56:D56"/>
    <mergeCell ref="B57:D57"/>
    <mergeCell ref="B58:D58"/>
    <mergeCell ref="B59:D59"/>
    <mergeCell ref="B37:D37"/>
    <mergeCell ref="B38:D38"/>
    <mergeCell ref="B39:D39"/>
    <mergeCell ref="B40:D40"/>
    <mergeCell ref="B41:D41"/>
    <mergeCell ref="B42:D42"/>
    <mergeCell ref="B31:D31"/>
    <mergeCell ref="B32:D32"/>
    <mergeCell ref="B33:D33"/>
    <mergeCell ref="A85:D85"/>
    <mergeCell ref="B67:D67"/>
    <mergeCell ref="B68:D68"/>
    <mergeCell ref="B69:D69"/>
    <mergeCell ref="B70:D70"/>
    <mergeCell ref="B71:D71"/>
    <mergeCell ref="B72:D72"/>
    <mergeCell ref="B73:D73"/>
    <mergeCell ref="A76:D77"/>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AL59:AN59"/>
    <mergeCell ref="AP59:AR59"/>
    <mergeCell ref="AT59:AV59"/>
    <mergeCell ref="AX59:AZ59"/>
    <mergeCell ref="BB59:BD59"/>
    <mergeCell ref="BF59:BH59"/>
    <mergeCell ref="N59:P59"/>
    <mergeCell ref="R59:T59"/>
    <mergeCell ref="V59:X59"/>
    <mergeCell ref="Z59:AB59"/>
    <mergeCell ref="AD59:AF59"/>
    <mergeCell ref="AH59:AJ59"/>
    <mergeCell ref="J59:L59"/>
    <mergeCell ref="B49:D49"/>
    <mergeCell ref="B50:D50"/>
    <mergeCell ref="B51:D51"/>
    <mergeCell ref="B52:D52"/>
    <mergeCell ref="B53:D53"/>
    <mergeCell ref="B54:D54"/>
    <mergeCell ref="B43:D43"/>
    <mergeCell ref="B44:D44"/>
    <mergeCell ref="B45:D45"/>
    <mergeCell ref="B46:D46"/>
    <mergeCell ref="B47:D47"/>
    <mergeCell ref="B48:D48"/>
    <mergeCell ref="B34:D34"/>
    <mergeCell ref="B35:D35"/>
    <mergeCell ref="B36:D36"/>
    <mergeCell ref="B25:D25"/>
    <mergeCell ref="B26:D26"/>
    <mergeCell ref="B27:D27"/>
    <mergeCell ref="B28:D28"/>
    <mergeCell ref="B29:D29"/>
    <mergeCell ref="B30:D30"/>
    <mergeCell ref="A3:D4"/>
    <mergeCell ref="E3:E4"/>
    <mergeCell ref="F3:F4"/>
    <mergeCell ref="G3:G4"/>
    <mergeCell ref="A5:G5"/>
    <mergeCell ref="B6:D6"/>
    <mergeCell ref="B19:D19"/>
    <mergeCell ref="B20:D20"/>
    <mergeCell ref="B21:D21"/>
    <mergeCell ref="B7:D7"/>
    <mergeCell ref="B8:D8"/>
    <mergeCell ref="B9:D9"/>
    <mergeCell ref="B10:D10"/>
    <mergeCell ref="B11:D11"/>
    <mergeCell ref="B12:D12"/>
    <mergeCell ref="B22:D22"/>
    <mergeCell ref="B23:D23"/>
    <mergeCell ref="B24:D24"/>
    <mergeCell ref="B13:D13"/>
    <mergeCell ref="B14:D14"/>
    <mergeCell ref="B15:D15"/>
    <mergeCell ref="B16:D16"/>
    <mergeCell ref="B17:D17"/>
    <mergeCell ref="B18:D18"/>
  </mergeCells>
  <dataValidations disablePrompts="1"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&amp;L&amp;"-,Cursiva"&amp;10       Ejercicio Fiscal 2018&amp;R&amp;10Página &amp;P de &amp;N&amp;K00+000-----------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736F"/>
  </sheetPr>
  <dimension ref="A1:D944"/>
  <sheetViews>
    <sheetView zoomScalePageLayoutView="90" workbookViewId="0">
      <selection sqref="A1:C295"/>
    </sheetView>
  </sheetViews>
  <sheetFormatPr baseColWidth="10" defaultColWidth="0" defaultRowHeight="36.75" customHeight="1" x14ac:dyDescent="0.25"/>
  <cols>
    <col min="1" max="1" width="7.5703125" style="63" customWidth="1"/>
    <col min="2" max="2" width="78.28515625" style="64" customWidth="1"/>
    <col min="3" max="3" width="21.7109375" style="108" customWidth="1"/>
    <col min="4" max="16384" width="0" style="62" hidden="1"/>
  </cols>
  <sheetData>
    <row r="1" spans="1:4" ht="53.25" customHeight="1" x14ac:dyDescent="0.25">
      <c r="A1" s="750" t="s">
        <v>1787</v>
      </c>
      <c r="B1" s="751"/>
      <c r="C1" s="751"/>
    </row>
    <row r="2" spans="1:4" s="115" customFormat="1" ht="28.5" customHeight="1" x14ac:dyDescent="0.25">
      <c r="A2" s="752" t="str">
        <f>'Objetivos PMD'!$B$3</f>
        <v>Municipio:  SAN JUANITO DE ESCOBEDO JALISCO</v>
      </c>
      <c r="B2" s="753"/>
      <c r="C2" s="754"/>
      <c r="D2" s="362"/>
    </row>
    <row r="3" spans="1:4" s="120" customFormat="1" ht="22.5" customHeight="1" x14ac:dyDescent="0.25">
      <c r="A3" s="744" t="s">
        <v>117</v>
      </c>
      <c r="B3" s="746" t="s">
        <v>5</v>
      </c>
      <c r="C3" s="748" t="s">
        <v>118</v>
      </c>
      <c r="D3" s="363"/>
    </row>
    <row r="4" spans="1:4" s="120" customFormat="1" ht="15" customHeight="1" x14ac:dyDescent="0.25">
      <c r="A4" s="745"/>
      <c r="B4" s="747"/>
      <c r="C4" s="749"/>
      <c r="D4" s="363"/>
    </row>
    <row r="5" spans="1:4" s="120" customFormat="1" ht="3.75" customHeight="1" x14ac:dyDescent="0.25">
      <c r="A5" s="398"/>
      <c r="B5" s="399"/>
      <c r="C5" s="400"/>
      <c r="D5" s="363"/>
    </row>
    <row r="6" spans="1:4" s="121" customFormat="1" ht="25.5" customHeight="1" x14ac:dyDescent="0.25">
      <c r="A6" s="401">
        <v>1</v>
      </c>
      <c r="B6" s="402" t="s">
        <v>9</v>
      </c>
      <c r="C6" s="403">
        <f>C7+C16+C27+C28+C29+C30+C31+C44</f>
        <v>1326400</v>
      </c>
      <c r="D6" s="364"/>
    </row>
    <row r="7" spans="1:4" s="122" customFormat="1" ht="25.5" customHeight="1" x14ac:dyDescent="0.25">
      <c r="A7" s="381">
        <v>1.1000000000000001</v>
      </c>
      <c r="B7" s="111" t="s">
        <v>119</v>
      </c>
      <c r="C7" s="382">
        <f>SUM(C8)</f>
        <v>50000</v>
      </c>
      <c r="D7" s="365"/>
    </row>
    <row r="8" spans="1:4" s="122" customFormat="1" ht="25.5" customHeight="1" x14ac:dyDescent="0.25">
      <c r="A8" s="381" t="s">
        <v>1342</v>
      </c>
      <c r="B8" s="397" t="s">
        <v>120</v>
      </c>
      <c r="C8" s="393">
        <f>SUM(C9:C15)</f>
        <v>50000</v>
      </c>
      <c r="D8" s="365"/>
    </row>
    <row r="9" spans="1:4" s="123" customFormat="1" ht="25.5" customHeight="1" x14ac:dyDescent="0.25">
      <c r="A9" s="385" t="s">
        <v>1343</v>
      </c>
      <c r="B9" s="113" t="s">
        <v>121</v>
      </c>
      <c r="C9" s="386">
        <v>5000</v>
      </c>
      <c r="D9" s="366"/>
    </row>
    <row r="10" spans="1:4" s="123" customFormat="1" ht="42.75" customHeight="1" x14ac:dyDescent="0.25">
      <c r="A10" s="385" t="s">
        <v>1344</v>
      </c>
      <c r="B10" s="113" t="s">
        <v>122</v>
      </c>
      <c r="C10" s="386">
        <v>0</v>
      </c>
      <c r="D10" s="366"/>
    </row>
    <row r="11" spans="1:4" s="123" customFormat="1" ht="25.5" customHeight="1" x14ac:dyDescent="0.25">
      <c r="A11" s="385" t="s">
        <v>1345</v>
      </c>
      <c r="B11" s="113" t="s">
        <v>123</v>
      </c>
      <c r="C11" s="386">
        <v>20000</v>
      </c>
      <c r="D11" s="366"/>
    </row>
    <row r="12" spans="1:4" s="123" customFormat="1" ht="25.5" customHeight="1" x14ac:dyDescent="0.25">
      <c r="A12" s="385" t="s">
        <v>1346</v>
      </c>
      <c r="B12" s="113" t="s">
        <v>124</v>
      </c>
      <c r="C12" s="386">
        <v>0</v>
      </c>
      <c r="D12" s="366"/>
    </row>
    <row r="13" spans="1:4" s="123" customFormat="1" ht="25.5" customHeight="1" x14ac:dyDescent="0.25">
      <c r="A13" s="385" t="s">
        <v>1347</v>
      </c>
      <c r="B13" s="113" t="s">
        <v>125</v>
      </c>
      <c r="C13" s="386">
        <v>0</v>
      </c>
      <c r="D13" s="366"/>
    </row>
    <row r="14" spans="1:4" s="123" customFormat="1" ht="25.5" customHeight="1" x14ac:dyDescent="0.25">
      <c r="A14" s="385" t="s">
        <v>1348</v>
      </c>
      <c r="B14" s="113" t="s">
        <v>126</v>
      </c>
      <c r="C14" s="386">
        <v>25000</v>
      </c>
      <c r="D14" s="366"/>
    </row>
    <row r="15" spans="1:4" s="123" customFormat="1" ht="25.5" customHeight="1" x14ac:dyDescent="0.25">
      <c r="A15" s="385" t="s">
        <v>1349</v>
      </c>
      <c r="B15" s="113" t="s">
        <v>127</v>
      </c>
      <c r="C15" s="386">
        <v>0</v>
      </c>
      <c r="D15" s="366"/>
    </row>
    <row r="16" spans="1:4" s="114" customFormat="1" ht="25.5" customHeight="1" x14ac:dyDescent="0.25">
      <c r="A16" s="383">
        <v>1.2</v>
      </c>
      <c r="B16" s="396" t="s">
        <v>128</v>
      </c>
      <c r="C16" s="395">
        <f>C17+C20+C23</f>
        <v>1261400</v>
      </c>
      <c r="D16" s="367"/>
    </row>
    <row r="17" spans="1:4" s="124" customFormat="1" ht="25.5" customHeight="1" x14ac:dyDescent="0.25">
      <c r="A17" s="381" t="s">
        <v>1350</v>
      </c>
      <c r="B17" s="397" t="s">
        <v>129</v>
      </c>
      <c r="C17" s="393">
        <f>SUM(C18:C19)</f>
        <v>861400</v>
      </c>
      <c r="D17" s="368"/>
    </row>
    <row r="18" spans="1:4" s="123" customFormat="1" ht="25.5" customHeight="1" x14ac:dyDescent="0.25">
      <c r="A18" s="385" t="s">
        <v>1351</v>
      </c>
      <c r="B18" s="113" t="s">
        <v>130</v>
      </c>
      <c r="C18" s="386">
        <v>185600</v>
      </c>
      <c r="D18" s="366"/>
    </row>
    <row r="19" spans="1:4" s="123" customFormat="1" ht="25.5" customHeight="1" x14ac:dyDescent="0.25">
      <c r="A19" s="385" t="s">
        <v>1352</v>
      </c>
      <c r="B19" s="113" t="s">
        <v>131</v>
      </c>
      <c r="C19" s="386">
        <v>675800</v>
      </c>
      <c r="D19" s="366"/>
    </row>
    <row r="20" spans="1:4" s="122" customFormat="1" ht="25.5" customHeight="1" x14ac:dyDescent="0.25">
      <c r="A20" s="381" t="s">
        <v>1353</v>
      </c>
      <c r="B20" s="397" t="s">
        <v>132</v>
      </c>
      <c r="C20" s="393">
        <f>SUM(C21:C22)</f>
        <v>400000</v>
      </c>
      <c r="D20" s="365"/>
    </row>
    <row r="21" spans="1:4" s="123" customFormat="1" ht="25.5" customHeight="1" x14ac:dyDescent="0.25">
      <c r="A21" s="385" t="s">
        <v>1354</v>
      </c>
      <c r="B21" s="113" t="s">
        <v>133</v>
      </c>
      <c r="C21" s="386">
        <v>400000</v>
      </c>
      <c r="D21" s="366"/>
    </row>
    <row r="22" spans="1:4" s="123" customFormat="1" ht="25.5" customHeight="1" x14ac:dyDescent="0.25">
      <c r="A22" s="385" t="s">
        <v>1355</v>
      </c>
      <c r="B22" s="113" t="s">
        <v>134</v>
      </c>
      <c r="C22" s="386">
        <v>0</v>
      </c>
      <c r="D22" s="366"/>
    </row>
    <row r="23" spans="1:4" s="122" customFormat="1" ht="25.5" customHeight="1" x14ac:dyDescent="0.25">
      <c r="A23" s="381" t="s">
        <v>1356</v>
      </c>
      <c r="B23" s="397" t="s">
        <v>135</v>
      </c>
      <c r="C23" s="393">
        <f>SUM(C24:C26)</f>
        <v>0</v>
      </c>
      <c r="D23" s="365"/>
    </row>
    <row r="24" spans="1:4" s="123" customFormat="1" ht="25.5" customHeight="1" x14ac:dyDescent="0.25">
      <c r="A24" s="385" t="s">
        <v>1357</v>
      </c>
      <c r="B24" s="113" t="s">
        <v>136</v>
      </c>
      <c r="C24" s="386">
        <v>0</v>
      </c>
      <c r="D24" s="366"/>
    </row>
    <row r="25" spans="1:4" s="123" customFormat="1" ht="25.5" customHeight="1" x14ac:dyDescent="0.25">
      <c r="A25" s="385" t="s">
        <v>1358</v>
      </c>
      <c r="B25" s="113" t="s">
        <v>137</v>
      </c>
      <c r="C25" s="386">
        <v>0</v>
      </c>
      <c r="D25" s="366"/>
    </row>
    <row r="26" spans="1:4" s="123" customFormat="1" ht="25.5" customHeight="1" x14ac:dyDescent="0.25">
      <c r="A26" s="385" t="s">
        <v>1359</v>
      </c>
      <c r="B26" s="113" t="s">
        <v>138</v>
      </c>
      <c r="C26" s="386">
        <v>0</v>
      </c>
      <c r="D26" s="366"/>
    </row>
    <row r="27" spans="1:4" s="127" customFormat="1" ht="30" customHeight="1" x14ac:dyDescent="0.25">
      <c r="A27" s="381">
        <v>1.3</v>
      </c>
      <c r="B27" s="111" t="s">
        <v>139</v>
      </c>
      <c r="C27" s="382">
        <v>0</v>
      </c>
      <c r="D27" s="369"/>
    </row>
    <row r="28" spans="1:4" s="127" customFormat="1" ht="25.5" customHeight="1" x14ac:dyDescent="0.25">
      <c r="A28" s="381">
        <v>1.4</v>
      </c>
      <c r="B28" s="111" t="s">
        <v>140</v>
      </c>
      <c r="C28" s="382">
        <v>0</v>
      </c>
      <c r="D28" s="369"/>
    </row>
    <row r="29" spans="1:4" s="127" customFormat="1" ht="25.5" customHeight="1" x14ac:dyDescent="0.25">
      <c r="A29" s="381">
        <v>1.5</v>
      </c>
      <c r="B29" s="111" t="s">
        <v>141</v>
      </c>
      <c r="C29" s="382">
        <v>0</v>
      </c>
      <c r="D29" s="369"/>
    </row>
    <row r="30" spans="1:4" s="127" customFormat="1" ht="25.5" customHeight="1" x14ac:dyDescent="0.25">
      <c r="A30" s="381">
        <v>1.6</v>
      </c>
      <c r="B30" s="111" t="s">
        <v>142</v>
      </c>
      <c r="C30" s="382">
        <v>0</v>
      </c>
      <c r="D30" s="369"/>
    </row>
    <row r="31" spans="1:4" s="129" customFormat="1" ht="25.5" customHeight="1" x14ac:dyDescent="0.25">
      <c r="A31" s="381">
        <v>1.7</v>
      </c>
      <c r="B31" s="128" t="s">
        <v>143</v>
      </c>
      <c r="C31" s="382">
        <f>C32+C34+C36+C38+C42</f>
        <v>15000</v>
      </c>
      <c r="D31" s="370"/>
    </row>
    <row r="32" spans="1:4" s="122" customFormat="1" ht="25.5" customHeight="1" x14ac:dyDescent="0.25">
      <c r="A32" s="383" t="s">
        <v>1360</v>
      </c>
      <c r="B32" s="131" t="s">
        <v>144</v>
      </c>
      <c r="C32" s="384">
        <f>SUM(C33)</f>
        <v>15000</v>
      </c>
      <c r="D32" s="365"/>
    </row>
    <row r="33" spans="1:4" s="125" customFormat="1" ht="25.5" customHeight="1" x14ac:dyDescent="0.25">
      <c r="A33" s="385" t="s">
        <v>1361</v>
      </c>
      <c r="B33" s="113" t="s">
        <v>145</v>
      </c>
      <c r="C33" s="386">
        <v>15000</v>
      </c>
      <c r="D33" s="371"/>
    </row>
    <row r="34" spans="1:4" s="122" customFormat="1" ht="25.5" customHeight="1" x14ac:dyDescent="0.25">
      <c r="A34" s="383" t="s">
        <v>1362</v>
      </c>
      <c r="B34" s="259" t="s">
        <v>146</v>
      </c>
      <c r="C34" s="387">
        <f>SUM(C35)</f>
        <v>0</v>
      </c>
      <c r="D34" s="365"/>
    </row>
    <row r="35" spans="1:4" s="125" customFormat="1" ht="25.5" customHeight="1" x14ac:dyDescent="0.25">
      <c r="A35" s="385" t="s">
        <v>1363</v>
      </c>
      <c r="B35" s="113" t="s">
        <v>147</v>
      </c>
      <c r="C35" s="386">
        <v>0</v>
      </c>
      <c r="D35" s="371"/>
    </row>
    <row r="36" spans="1:4" s="122" customFormat="1" ht="25.5" customHeight="1" x14ac:dyDescent="0.25">
      <c r="A36" s="383" t="s">
        <v>1364</v>
      </c>
      <c r="B36" s="131" t="s">
        <v>148</v>
      </c>
      <c r="C36" s="384">
        <f>SUM(C37)</f>
        <v>0</v>
      </c>
      <c r="D36" s="365"/>
    </row>
    <row r="37" spans="1:4" s="125" customFormat="1" ht="25.5" customHeight="1" x14ac:dyDescent="0.25">
      <c r="A37" s="385" t="s">
        <v>1365</v>
      </c>
      <c r="B37" s="113" t="s">
        <v>149</v>
      </c>
      <c r="C37" s="386">
        <v>0</v>
      </c>
      <c r="D37" s="371"/>
    </row>
    <row r="38" spans="1:4" s="122" customFormat="1" ht="25.5" customHeight="1" x14ac:dyDescent="0.25">
      <c r="A38" s="383" t="s">
        <v>1366</v>
      </c>
      <c r="B38" s="131" t="s">
        <v>150</v>
      </c>
      <c r="C38" s="384">
        <f>SUM(C39:C41)</f>
        <v>0</v>
      </c>
      <c r="D38" s="365"/>
    </row>
    <row r="39" spans="1:4" s="125" customFormat="1" ht="25.5" customHeight="1" x14ac:dyDescent="0.25">
      <c r="A39" s="385" t="s">
        <v>1367</v>
      </c>
      <c r="B39" s="113" t="s">
        <v>151</v>
      </c>
      <c r="C39" s="386">
        <v>0</v>
      </c>
      <c r="D39" s="371"/>
    </row>
    <row r="40" spans="1:4" s="125" customFormat="1" ht="25.5" customHeight="1" x14ac:dyDescent="0.25">
      <c r="A40" s="385" t="s">
        <v>1368</v>
      </c>
      <c r="B40" s="113" t="s">
        <v>152</v>
      </c>
      <c r="C40" s="386">
        <v>0</v>
      </c>
      <c r="D40" s="371"/>
    </row>
    <row r="41" spans="1:4" s="125" customFormat="1" ht="25.5" customHeight="1" x14ac:dyDescent="0.25">
      <c r="A41" s="385" t="s">
        <v>1369</v>
      </c>
      <c r="B41" s="113" t="s">
        <v>153</v>
      </c>
      <c r="C41" s="386">
        <v>0</v>
      </c>
      <c r="D41" s="371"/>
    </row>
    <row r="42" spans="1:4" s="122" customFormat="1" ht="25.5" customHeight="1" x14ac:dyDescent="0.25">
      <c r="A42" s="383" t="s">
        <v>1370</v>
      </c>
      <c r="B42" s="131" t="s">
        <v>154</v>
      </c>
      <c r="C42" s="384">
        <f>SUM(C43)</f>
        <v>0</v>
      </c>
      <c r="D42" s="365"/>
    </row>
    <row r="43" spans="1:4" s="125" customFormat="1" ht="25.5" customHeight="1" x14ac:dyDescent="0.25">
      <c r="A43" s="385" t="s">
        <v>1371</v>
      </c>
      <c r="B43" s="113" t="s">
        <v>155</v>
      </c>
      <c r="C43" s="386">
        <v>0</v>
      </c>
      <c r="D43" s="371"/>
    </row>
    <row r="44" spans="1:4" s="122" customFormat="1" ht="25.5" customHeight="1" x14ac:dyDescent="0.25">
      <c r="A44" s="381">
        <v>1.8</v>
      </c>
      <c r="B44" s="111" t="s">
        <v>156</v>
      </c>
      <c r="C44" s="382">
        <f>C45</f>
        <v>0</v>
      </c>
      <c r="D44" s="365"/>
    </row>
    <row r="45" spans="1:4" s="122" customFormat="1" ht="25.5" customHeight="1" x14ac:dyDescent="0.25">
      <c r="A45" s="383" t="s">
        <v>1372</v>
      </c>
      <c r="B45" s="131" t="s">
        <v>157</v>
      </c>
      <c r="C45" s="384">
        <f>SUM(C46:C47)</f>
        <v>0</v>
      </c>
      <c r="D45" s="365"/>
    </row>
    <row r="46" spans="1:4" s="125" customFormat="1" ht="25.5" customHeight="1" x14ac:dyDescent="0.25">
      <c r="A46" s="385" t="s">
        <v>1373</v>
      </c>
      <c r="B46" s="113" t="s">
        <v>157</v>
      </c>
      <c r="C46" s="386">
        <v>0</v>
      </c>
      <c r="D46" s="371"/>
    </row>
    <row r="47" spans="1:4" s="125" customFormat="1" ht="25.5" customHeight="1" x14ac:dyDescent="0.25">
      <c r="A47" s="385" t="s">
        <v>1374</v>
      </c>
      <c r="B47" s="113" t="s">
        <v>17</v>
      </c>
      <c r="C47" s="386">
        <v>0</v>
      </c>
      <c r="D47" s="371"/>
    </row>
    <row r="48" spans="1:4" s="132" customFormat="1" ht="25.5" customHeight="1" x14ac:dyDescent="0.25">
      <c r="A48" s="401">
        <v>2</v>
      </c>
      <c r="B48" s="404" t="s">
        <v>18</v>
      </c>
      <c r="C48" s="405">
        <f>SUM(C49+C50+C51+C52+C53)</f>
        <v>0</v>
      </c>
      <c r="D48" s="372"/>
    </row>
    <row r="49" spans="1:4" s="114" customFormat="1" ht="25.5" customHeight="1" x14ac:dyDescent="0.25">
      <c r="A49" s="381">
        <v>2.1</v>
      </c>
      <c r="B49" s="111" t="s">
        <v>158</v>
      </c>
      <c r="C49" s="388">
        <v>0</v>
      </c>
      <c r="D49" s="367"/>
    </row>
    <row r="50" spans="1:4" s="114" customFormat="1" ht="25.5" customHeight="1" x14ac:dyDescent="0.25">
      <c r="A50" s="381">
        <v>2.2000000000000002</v>
      </c>
      <c r="B50" s="111" t="s">
        <v>159</v>
      </c>
      <c r="C50" s="388">
        <v>0</v>
      </c>
      <c r="D50" s="367"/>
    </row>
    <row r="51" spans="1:4" s="114" customFormat="1" ht="25.5" customHeight="1" x14ac:dyDescent="0.25">
      <c r="A51" s="381">
        <v>2.2999999999999998</v>
      </c>
      <c r="B51" s="111" t="s">
        <v>160</v>
      </c>
      <c r="C51" s="388">
        <v>0</v>
      </c>
      <c r="D51" s="367"/>
    </row>
    <row r="52" spans="1:4" s="114" customFormat="1" ht="33" customHeight="1" x14ac:dyDescent="0.25">
      <c r="A52" s="381">
        <v>2.4</v>
      </c>
      <c r="B52" s="111" t="s">
        <v>161</v>
      </c>
      <c r="C52" s="388">
        <v>0</v>
      </c>
      <c r="D52" s="367"/>
    </row>
    <row r="53" spans="1:4" s="114" customFormat="1" ht="25.5" customHeight="1" x14ac:dyDescent="0.25">
      <c r="A53" s="381">
        <v>2.5</v>
      </c>
      <c r="B53" s="111" t="s">
        <v>162</v>
      </c>
      <c r="C53" s="388">
        <v>0</v>
      </c>
      <c r="D53" s="367"/>
    </row>
    <row r="54" spans="1:4" s="132" customFormat="1" ht="25.5" customHeight="1" x14ac:dyDescent="0.25">
      <c r="A54" s="401">
        <v>3</v>
      </c>
      <c r="B54" s="406" t="s">
        <v>19</v>
      </c>
      <c r="C54" s="405">
        <f>C55</f>
        <v>0</v>
      </c>
      <c r="D54" s="372"/>
    </row>
    <row r="55" spans="1:4" s="122" customFormat="1" ht="25.5" customHeight="1" x14ac:dyDescent="0.25">
      <c r="A55" s="381">
        <v>3.1</v>
      </c>
      <c r="B55" s="111" t="s">
        <v>163</v>
      </c>
      <c r="C55" s="382">
        <f>SUM(C56)</f>
        <v>0</v>
      </c>
      <c r="D55" s="365"/>
    </row>
    <row r="56" spans="1:4" s="122" customFormat="1" ht="25.5" customHeight="1" x14ac:dyDescent="0.25">
      <c r="A56" s="383" t="s">
        <v>1375</v>
      </c>
      <c r="B56" s="131" t="s">
        <v>3</v>
      </c>
      <c r="C56" s="384">
        <f>SUM(C57)</f>
        <v>0</v>
      </c>
      <c r="D56" s="365"/>
    </row>
    <row r="57" spans="1:4" s="125" customFormat="1" ht="25.5" customHeight="1" x14ac:dyDescent="0.25">
      <c r="A57" s="385" t="s">
        <v>1376</v>
      </c>
      <c r="B57" s="113" t="s">
        <v>164</v>
      </c>
      <c r="C57" s="389">
        <v>0</v>
      </c>
      <c r="D57" s="371"/>
    </row>
    <row r="58" spans="1:4" s="409" customFormat="1" ht="25.5" customHeight="1" x14ac:dyDescent="0.25">
      <c r="A58" s="401">
        <v>4</v>
      </c>
      <c r="B58" s="407" t="s">
        <v>165</v>
      </c>
      <c r="C58" s="405">
        <f>C59+C79+C80+C160+C167</f>
        <v>1912182</v>
      </c>
      <c r="D58" s="408"/>
    </row>
    <row r="59" spans="1:4" s="134" customFormat="1" ht="47.25" customHeight="1" x14ac:dyDescent="0.25">
      <c r="A59" s="381">
        <v>4.0999999999999996</v>
      </c>
      <c r="B59" s="133" t="s">
        <v>166</v>
      </c>
      <c r="C59" s="382">
        <f>C60+C66+C68+C73</f>
        <v>204640</v>
      </c>
      <c r="D59" s="373"/>
    </row>
    <row r="60" spans="1:4" s="134" customFormat="1" ht="25.5" customHeight="1" x14ac:dyDescent="0.25">
      <c r="A60" s="383" t="s">
        <v>1377</v>
      </c>
      <c r="B60" s="131" t="s">
        <v>167</v>
      </c>
      <c r="C60" s="384">
        <f>SUM(C61:C65)</f>
        <v>193200</v>
      </c>
      <c r="D60" s="373"/>
    </row>
    <row r="61" spans="1:4" s="125" customFormat="1" ht="25.5" customHeight="1" x14ac:dyDescent="0.25">
      <c r="A61" s="385" t="s">
        <v>1378</v>
      </c>
      <c r="B61" s="113" t="s">
        <v>168</v>
      </c>
      <c r="C61" s="389">
        <v>0</v>
      </c>
      <c r="D61" s="371"/>
    </row>
    <row r="62" spans="1:4" s="125" customFormat="1" ht="25.5" customHeight="1" x14ac:dyDescent="0.25">
      <c r="A62" s="385" t="s">
        <v>1379</v>
      </c>
      <c r="B62" s="113" t="s">
        <v>169</v>
      </c>
      <c r="C62" s="389">
        <v>193200</v>
      </c>
      <c r="D62" s="371"/>
    </row>
    <row r="63" spans="1:4" s="125" customFormat="1" ht="25.5" customHeight="1" x14ac:dyDescent="0.25">
      <c r="A63" s="385" t="s">
        <v>1380</v>
      </c>
      <c r="B63" s="113" t="s">
        <v>170</v>
      </c>
      <c r="C63" s="389">
        <v>0</v>
      </c>
      <c r="D63" s="371"/>
    </row>
    <row r="64" spans="1:4" s="125" customFormat="1" ht="25.5" customHeight="1" x14ac:dyDescent="0.25">
      <c r="A64" s="385" t="s">
        <v>1381</v>
      </c>
      <c r="B64" s="113" t="s">
        <v>171</v>
      </c>
      <c r="C64" s="389">
        <v>0</v>
      </c>
      <c r="D64" s="371"/>
    </row>
    <row r="65" spans="1:4" s="125" customFormat="1" ht="25.5" customHeight="1" x14ac:dyDescent="0.25">
      <c r="A65" s="385" t="s">
        <v>1382</v>
      </c>
      <c r="B65" s="113" t="s">
        <v>172</v>
      </c>
      <c r="C65" s="389">
        <v>0</v>
      </c>
      <c r="D65" s="371"/>
    </row>
    <row r="66" spans="1:4" s="134" customFormat="1" ht="25.5" customHeight="1" x14ac:dyDescent="0.25">
      <c r="A66" s="383" t="s">
        <v>1383</v>
      </c>
      <c r="B66" s="131" t="s">
        <v>173</v>
      </c>
      <c r="C66" s="384">
        <f>C67</f>
        <v>0</v>
      </c>
      <c r="D66" s="373"/>
    </row>
    <row r="67" spans="1:4" s="125" customFormat="1" ht="25.5" customHeight="1" x14ac:dyDescent="0.25">
      <c r="A67" s="385" t="s">
        <v>1384</v>
      </c>
      <c r="B67" s="113" t="s">
        <v>174</v>
      </c>
      <c r="C67" s="389">
        <v>0</v>
      </c>
      <c r="D67" s="371"/>
    </row>
    <row r="68" spans="1:4" s="134" customFormat="1" ht="25.5" customHeight="1" x14ac:dyDescent="0.25">
      <c r="A68" s="383" t="s">
        <v>1385</v>
      </c>
      <c r="B68" s="131" t="s">
        <v>175</v>
      </c>
      <c r="C68" s="390">
        <f>SUM(C69:C72)</f>
        <v>11440</v>
      </c>
      <c r="D68" s="373"/>
    </row>
    <row r="69" spans="1:4" s="125" customFormat="1" ht="25.5" customHeight="1" x14ac:dyDescent="0.25">
      <c r="A69" s="385" t="s">
        <v>1386</v>
      </c>
      <c r="B69" s="113" t="s">
        <v>176</v>
      </c>
      <c r="C69" s="389">
        <v>11440</v>
      </c>
      <c r="D69" s="371"/>
    </row>
    <row r="70" spans="1:4" s="125" customFormat="1" ht="25.5" customHeight="1" x14ac:dyDescent="0.25">
      <c r="A70" s="385" t="s">
        <v>1387</v>
      </c>
      <c r="B70" s="135" t="s">
        <v>177</v>
      </c>
      <c r="C70" s="389">
        <v>0</v>
      </c>
      <c r="D70" s="371"/>
    </row>
    <row r="71" spans="1:4" s="125" customFormat="1" ht="25.5" customHeight="1" x14ac:dyDescent="0.25">
      <c r="A71" s="385" t="s">
        <v>1388</v>
      </c>
      <c r="B71" s="113" t="s">
        <v>178</v>
      </c>
      <c r="C71" s="389">
        <v>0</v>
      </c>
      <c r="D71" s="371"/>
    </row>
    <row r="72" spans="1:4" s="125" customFormat="1" ht="25.5" customHeight="1" x14ac:dyDescent="0.25">
      <c r="A72" s="385" t="s">
        <v>1389</v>
      </c>
      <c r="B72" s="113" t="s">
        <v>179</v>
      </c>
      <c r="C72" s="389">
        <v>0</v>
      </c>
      <c r="D72" s="371"/>
    </row>
    <row r="73" spans="1:4" s="134" customFormat="1" ht="35.25" customHeight="1" x14ac:dyDescent="0.25">
      <c r="A73" s="383" t="s">
        <v>1390</v>
      </c>
      <c r="B73" s="131" t="s">
        <v>180</v>
      </c>
      <c r="C73" s="384">
        <f>SUM(C74:C78)</f>
        <v>0</v>
      </c>
      <c r="D73" s="373"/>
    </row>
    <row r="74" spans="1:4" s="125" customFormat="1" ht="25.5" customHeight="1" x14ac:dyDescent="0.25">
      <c r="A74" s="385" t="s">
        <v>1391</v>
      </c>
      <c r="B74" s="113" t="s">
        <v>181</v>
      </c>
      <c r="C74" s="389">
        <v>0</v>
      </c>
      <c r="D74" s="371"/>
    </row>
    <row r="75" spans="1:4" s="125" customFormat="1" ht="25.5" customHeight="1" x14ac:dyDescent="0.25">
      <c r="A75" s="385" t="s">
        <v>1392</v>
      </c>
      <c r="B75" s="113" t="s">
        <v>182</v>
      </c>
      <c r="C75" s="389">
        <v>0</v>
      </c>
      <c r="D75" s="371"/>
    </row>
    <row r="76" spans="1:4" s="125" customFormat="1" ht="25.5" customHeight="1" x14ac:dyDescent="0.25">
      <c r="A76" s="385" t="s">
        <v>1393</v>
      </c>
      <c r="B76" s="113" t="s">
        <v>183</v>
      </c>
      <c r="C76" s="389">
        <v>0</v>
      </c>
      <c r="D76" s="371"/>
    </row>
    <row r="77" spans="1:4" s="125" customFormat="1" ht="25.5" customHeight="1" x14ac:dyDescent="0.25">
      <c r="A77" s="385" t="s">
        <v>1394</v>
      </c>
      <c r="B77" s="113" t="s">
        <v>184</v>
      </c>
      <c r="C77" s="389">
        <v>0</v>
      </c>
      <c r="D77" s="371"/>
    </row>
    <row r="78" spans="1:4" s="125" customFormat="1" ht="25.5" customHeight="1" x14ac:dyDescent="0.25">
      <c r="A78" s="385" t="s">
        <v>1395</v>
      </c>
      <c r="B78" s="113" t="s">
        <v>185</v>
      </c>
      <c r="C78" s="389">
        <v>0</v>
      </c>
      <c r="D78" s="371"/>
    </row>
    <row r="79" spans="1:4" s="125" customFormat="1" ht="25.5" customHeight="1" x14ac:dyDescent="0.25">
      <c r="A79" s="381">
        <v>4.2</v>
      </c>
      <c r="B79" s="111" t="s">
        <v>186</v>
      </c>
      <c r="C79" s="382">
        <v>0</v>
      </c>
      <c r="D79" s="371"/>
    </row>
    <row r="80" spans="1:4" s="134" customFormat="1" ht="25.5" customHeight="1" x14ac:dyDescent="0.25">
      <c r="A80" s="381">
        <v>4.3</v>
      </c>
      <c r="B80" s="111" t="s">
        <v>187</v>
      </c>
      <c r="C80" s="382">
        <f>C81+C86+C90+C98+C103+C107+C111+C115+C120+C127+C136+C145+C149+C153</f>
        <v>1702942</v>
      </c>
      <c r="D80" s="373"/>
    </row>
    <row r="81" spans="1:4" s="134" customFormat="1" ht="25.5" customHeight="1" x14ac:dyDescent="0.25">
      <c r="A81" s="383" t="s">
        <v>1396</v>
      </c>
      <c r="B81" s="131" t="s">
        <v>188</v>
      </c>
      <c r="C81" s="384">
        <f>SUM(C82:C85)</f>
        <v>215100</v>
      </c>
      <c r="D81" s="373"/>
    </row>
    <row r="82" spans="1:4" s="125" customFormat="1" ht="25.5" customHeight="1" x14ac:dyDescent="0.25">
      <c r="A82" s="385" t="s">
        <v>1397</v>
      </c>
      <c r="B82" s="113" t="s">
        <v>189</v>
      </c>
      <c r="C82" s="389">
        <v>92200</v>
      </c>
      <c r="D82" s="371"/>
    </row>
    <row r="83" spans="1:4" s="125" customFormat="1" ht="25.5" customHeight="1" x14ac:dyDescent="0.25">
      <c r="A83" s="385" t="s">
        <v>1398</v>
      </c>
      <c r="B83" s="113" t="s">
        <v>190</v>
      </c>
      <c r="C83" s="389">
        <v>19100</v>
      </c>
      <c r="D83" s="371"/>
    </row>
    <row r="84" spans="1:4" s="125" customFormat="1" ht="25.5" customHeight="1" x14ac:dyDescent="0.25">
      <c r="A84" s="385" t="s">
        <v>1399</v>
      </c>
      <c r="B84" s="113" t="s">
        <v>191</v>
      </c>
      <c r="C84" s="389">
        <v>103800</v>
      </c>
      <c r="D84" s="371"/>
    </row>
    <row r="85" spans="1:4" s="125" customFormat="1" ht="25.5" customHeight="1" x14ac:dyDescent="0.25">
      <c r="A85" s="385" t="s">
        <v>1400</v>
      </c>
      <c r="B85" s="113" t="s">
        <v>192</v>
      </c>
      <c r="C85" s="389">
        <v>0</v>
      </c>
      <c r="D85" s="371"/>
    </row>
    <row r="86" spans="1:4" s="134" customFormat="1" ht="25.5" customHeight="1" x14ac:dyDescent="0.25">
      <c r="A86" s="383" t="s">
        <v>1401</v>
      </c>
      <c r="B86" s="131" t="s">
        <v>193</v>
      </c>
      <c r="C86" s="391">
        <f>SUM(C87:C89)</f>
        <v>5000</v>
      </c>
      <c r="D86" s="373"/>
    </row>
    <row r="87" spans="1:4" s="126" customFormat="1" ht="25.5" customHeight="1" x14ac:dyDescent="0.25">
      <c r="A87" s="385" t="s">
        <v>1402</v>
      </c>
      <c r="B87" s="136" t="s">
        <v>194</v>
      </c>
      <c r="C87" s="389">
        <v>5000</v>
      </c>
      <c r="D87" s="374"/>
    </row>
    <row r="88" spans="1:4" s="126" customFormat="1" ht="25.5" customHeight="1" x14ac:dyDescent="0.25">
      <c r="A88" s="385" t="s">
        <v>1403</v>
      </c>
      <c r="B88" s="136" t="s">
        <v>195</v>
      </c>
      <c r="C88" s="389">
        <v>0</v>
      </c>
      <c r="D88" s="374"/>
    </row>
    <row r="89" spans="1:4" s="126" customFormat="1" ht="25.5" customHeight="1" x14ac:dyDescent="0.25">
      <c r="A89" s="385" t="s">
        <v>1404</v>
      </c>
      <c r="B89" s="136" t="s">
        <v>196</v>
      </c>
      <c r="C89" s="389">
        <v>0</v>
      </c>
      <c r="D89" s="374"/>
    </row>
    <row r="90" spans="1:4" s="122" customFormat="1" ht="32.25" customHeight="1" x14ac:dyDescent="0.25">
      <c r="A90" s="383" t="s">
        <v>1405</v>
      </c>
      <c r="B90" s="131" t="s">
        <v>197</v>
      </c>
      <c r="C90" s="384">
        <f>SUM(C91:C97)</f>
        <v>14500</v>
      </c>
      <c r="D90" s="365"/>
    </row>
    <row r="91" spans="1:4" s="126" customFormat="1" ht="25.5" customHeight="1" x14ac:dyDescent="0.25">
      <c r="A91" s="385" t="s">
        <v>1406</v>
      </c>
      <c r="B91" s="136" t="s">
        <v>198</v>
      </c>
      <c r="C91" s="389">
        <v>8500</v>
      </c>
      <c r="D91" s="374"/>
    </row>
    <row r="92" spans="1:4" s="126" customFormat="1" ht="25.5" customHeight="1" x14ac:dyDescent="0.25">
      <c r="A92" s="385" t="s">
        <v>1407</v>
      </c>
      <c r="B92" s="136" t="s">
        <v>199</v>
      </c>
      <c r="C92" s="389">
        <v>0</v>
      </c>
      <c r="D92" s="374"/>
    </row>
    <row r="93" spans="1:4" s="126" customFormat="1" ht="25.5" customHeight="1" x14ac:dyDescent="0.25">
      <c r="A93" s="385" t="s">
        <v>1575</v>
      </c>
      <c r="B93" s="136" t="s">
        <v>200</v>
      </c>
      <c r="C93" s="389">
        <v>0</v>
      </c>
      <c r="D93" s="374"/>
    </row>
    <row r="94" spans="1:4" s="126" customFormat="1" ht="25.5" customHeight="1" x14ac:dyDescent="0.25">
      <c r="A94" s="385" t="s">
        <v>1408</v>
      </c>
      <c r="B94" s="136" t="s">
        <v>201</v>
      </c>
      <c r="C94" s="389">
        <v>0</v>
      </c>
      <c r="D94" s="374"/>
    </row>
    <row r="95" spans="1:4" s="126" customFormat="1" ht="25.5" customHeight="1" x14ac:dyDescent="0.25">
      <c r="A95" s="385" t="s">
        <v>1409</v>
      </c>
      <c r="B95" s="136" t="s">
        <v>202</v>
      </c>
      <c r="C95" s="389">
        <v>0</v>
      </c>
      <c r="D95" s="374"/>
    </row>
    <row r="96" spans="1:4" s="126" customFormat="1" ht="25.5" customHeight="1" x14ac:dyDescent="0.25">
      <c r="A96" s="385" t="s">
        <v>1410</v>
      </c>
      <c r="B96" s="136" t="s">
        <v>203</v>
      </c>
      <c r="C96" s="389">
        <v>0</v>
      </c>
      <c r="D96" s="374"/>
    </row>
    <row r="97" spans="1:4" s="126" customFormat="1" ht="25.5" customHeight="1" x14ac:dyDescent="0.25">
      <c r="A97" s="385" t="s">
        <v>1411</v>
      </c>
      <c r="B97" s="136" t="s">
        <v>204</v>
      </c>
      <c r="C97" s="389">
        <v>6000</v>
      </c>
      <c r="D97" s="374"/>
    </row>
    <row r="98" spans="1:4" s="137" customFormat="1" ht="25.5" customHeight="1" x14ac:dyDescent="0.25">
      <c r="A98" s="383" t="s">
        <v>1412</v>
      </c>
      <c r="B98" s="131" t="s">
        <v>205</v>
      </c>
      <c r="C98" s="384">
        <f>SUM(C99:C102)</f>
        <v>3700</v>
      </c>
      <c r="D98" s="375"/>
    </row>
    <row r="99" spans="1:4" s="126" customFormat="1" ht="25.5" customHeight="1" x14ac:dyDescent="0.25">
      <c r="A99" s="385" t="s">
        <v>1413</v>
      </c>
      <c r="B99" s="136" t="s">
        <v>206</v>
      </c>
      <c r="C99" s="389">
        <v>0</v>
      </c>
      <c r="D99" s="374"/>
    </row>
    <row r="100" spans="1:4" s="126" customFormat="1" ht="25.5" customHeight="1" x14ac:dyDescent="0.25">
      <c r="A100" s="385" t="s">
        <v>1414</v>
      </c>
      <c r="B100" s="136" t="s">
        <v>207</v>
      </c>
      <c r="C100" s="389">
        <v>3700</v>
      </c>
      <c r="D100" s="374"/>
    </row>
    <row r="101" spans="1:4" s="126" customFormat="1" ht="25.5" customHeight="1" x14ac:dyDescent="0.25">
      <c r="A101" s="385" t="s">
        <v>1415</v>
      </c>
      <c r="B101" s="136" t="s">
        <v>208</v>
      </c>
      <c r="C101" s="389">
        <v>0</v>
      </c>
      <c r="D101" s="374"/>
    </row>
    <row r="102" spans="1:4" s="126" customFormat="1" ht="25.5" customHeight="1" x14ac:dyDescent="0.25">
      <c r="A102" s="385" t="s">
        <v>1416</v>
      </c>
      <c r="B102" s="136" t="s">
        <v>209</v>
      </c>
      <c r="C102" s="389">
        <v>0</v>
      </c>
      <c r="D102" s="374"/>
    </row>
    <row r="103" spans="1:4" s="134" customFormat="1" ht="25.5" customHeight="1" x14ac:dyDescent="0.25">
      <c r="A103" s="383" t="s">
        <v>1417</v>
      </c>
      <c r="B103" s="131" t="s">
        <v>210</v>
      </c>
      <c r="C103" s="384">
        <f>SUM(C104:C106)</f>
        <v>0</v>
      </c>
      <c r="D103" s="373"/>
    </row>
    <row r="104" spans="1:4" s="125" customFormat="1" ht="25.5" customHeight="1" x14ac:dyDescent="0.25">
      <c r="A104" s="385" t="s">
        <v>1576</v>
      </c>
      <c r="B104" s="138" t="s">
        <v>211</v>
      </c>
      <c r="C104" s="389">
        <v>0</v>
      </c>
      <c r="D104" s="371"/>
    </row>
    <row r="105" spans="1:4" s="125" customFormat="1" ht="25.5" customHeight="1" x14ac:dyDescent="0.25">
      <c r="A105" s="385" t="s">
        <v>1577</v>
      </c>
      <c r="B105" s="138" t="s">
        <v>212</v>
      </c>
      <c r="C105" s="389">
        <v>0</v>
      </c>
      <c r="D105" s="371"/>
    </row>
    <row r="106" spans="1:4" s="125" customFormat="1" ht="25.5" customHeight="1" x14ac:dyDescent="0.25">
      <c r="A106" s="385" t="s">
        <v>1578</v>
      </c>
      <c r="B106" s="138" t="s">
        <v>213</v>
      </c>
      <c r="C106" s="389">
        <v>0</v>
      </c>
      <c r="D106" s="371"/>
    </row>
    <row r="107" spans="1:4" s="134" customFormat="1" ht="25.5" customHeight="1" x14ac:dyDescent="0.25">
      <c r="A107" s="383" t="s">
        <v>1418</v>
      </c>
      <c r="B107" s="131" t="s">
        <v>1553</v>
      </c>
      <c r="C107" s="384">
        <f>SUM(C108:C110)</f>
        <v>0</v>
      </c>
      <c r="D107" s="373"/>
    </row>
    <row r="108" spans="1:4" s="125" customFormat="1" ht="25.5" customHeight="1" x14ac:dyDescent="0.25">
      <c r="A108" s="385" t="s">
        <v>1419</v>
      </c>
      <c r="B108" s="138" t="s">
        <v>214</v>
      </c>
      <c r="C108" s="389">
        <v>0</v>
      </c>
      <c r="D108" s="371"/>
    </row>
    <row r="109" spans="1:4" s="125" customFormat="1" ht="25.5" customHeight="1" x14ac:dyDescent="0.25">
      <c r="A109" s="385" t="s">
        <v>1420</v>
      </c>
      <c r="B109" s="138" t="s">
        <v>215</v>
      </c>
      <c r="C109" s="389">
        <v>0</v>
      </c>
      <c r="D109" s="371"/>
    </row>
    <row r="110" spans="1:4" s="125" customFormat="1" ht="25.5" customHeight="1" x14ac:dyDescent="0.25">
      <c r="A110" s="385" t="s">
        <v>1421</v>
      </c>
      <c r="B110" s="138" t="s">
        <v>216</v>
      </c>
      <c r="C110" s="389">
        <v>0</v>
      </c>
      <c r="D110" s="371"/>
    </row>
    <row r="111" spans="1:4" s="134" customFormat="1" ht="25.5" customHeight="1" x14ac:dyDescent="0.25">
      <c r="A111" s="383" t="s">
        <v>1422</v>
      </c>
      <c r="B111" s="131" t="s">
        <v>1557</v>
      </c>
      <c r="C111" s="384">
        <f>SUM(C112:C114)</f>
        <v>0</v>
      </c>
      <c r="D111" s="373"/>
    </row>
    <row r="112" spans="1:4" s="125" customFormat="1" ht="25.5" customHeight="1" x14ac:dyDescent="0.25">
      <c r="A112" s="385" t="s">
        <v>1423</v>
      </c>
      <c r="B112" s="138" t="s">
        <v>1558</v>
      </c>
      <c r="C112" s="389">
        <v>0</v>
      </c>
      <c r="D112" s="371"/>
    </row>
    <row r="113" spans="1:4" s="125" customFormat="1" ht="38.25" customHeight="1" x14ac:dyDescent="0.25">
      <c r="A113" s="385" t="s">
        <v>1424</v>
      </c>
      <c r="B113" s="138" t="s">
        <v>1560</v>
      </c>
      <c r="C113" s="389">
        <v>0</v>
      </c>
      <c r="D113" s="371"/>
    </row>
    <row r="114" spans="1:4" s="125" customFormat="1" ht="35.25" customHeight="1" x14ac:dyDescent="0.25">
      <c r="A114" s="385" t="s">
        <v>1425</v>
      </c>
      <c r="B114" s="138" t="s">
        <v>1559</v>
      </c>
      <c r="C114" s="389">
        <v>0</v>
      </c>
      <c r="D114" s="371"/>
    </row>
    <row r="115" spans="1:4" s="134" customFormat="1" ht="25.5" customHeight="1" x14ac:dyDescent="0.25">
      <c r="A115" s="383" t="s">
        <v>1426</v>
      </c>
      <c r="B115" s="131" t="s">
        <v>217</v>
      </c>
      <c r="C115" s="384">
        <f>SUM(C116:C119)</f>
        <v>2400</v>
      </c>
      <c r="D115" s="373"/>
    </row>
    <row r="116" spans="1:4" s="125" customFormat="1" ht="25.5" customHeight="1" x14ac:dyDescent="0.25">
      <c r="A116" s="385" t="s">
        <v>1427</v>
      </c>
      <c r="B116" s="113" t="s">
        <v>218</v>
      </c>
      <c r="C116" s="389">
        <v>2400</v>
      </c>
      <c r="D116" s="371"/>
    </row>
    <row r="117" spans="1:4" s="125" customFormat="1" ht="25.5" customHeight="1" x14ac:dyDescent="0.25">
      <c r="A117" s="385" t="s">
        <v>1428</v>
      </c>
      <c r="B117" s="113" t="s">
        <v>219</v>
      </c>
      <c r="C117" s="389">
        <v>0</v>
      </c>
      <c r="D117" s="371"/>
    </row>
    <row r="118" spans="1:4" s="125" customFormat="1" ht="25.5" customHeight="1" x14ac:dyDescent="0.25">
      <c r="A118" s="385" t="s">
        <v>1429</v>
      </c>
      <c r="B118" s="113" t="s">
        <v>220</v>
      </c>
      <c r="C118" s="389">
        <v>0</v>
      </c>
      <c r="D118" s="371"/>
    </row>
    <row r="119" spans="1:4" s="125" customFormat="1" ht="25.5" customHeight="1" x14ac:dyDescent="0.25">
      <c r="A119" s="385" t="s">
        <v>1430</v>
      </c>
      <c r="B119" s="113" t="s">
        <v>221</v>
      </c>
      <c r="C119" s="389">
        <v>0</v>
      </c>
      <c r="D119" s="371"/>
    </row>
    <row r="120" spans="1:4" s="134" customFormat="1" ht="33.75" customHeight="1" x14ac:dyDescent="0.25">
      <c r="A120" s="383" t="s">
        <v>1431</v>
      </c>
      <c r="B120" s="131" t="s">
        <v>222</v>
      </c>
      <c r="C120" s="384">
        <f>SUM(C121:C126)</f>
        <v>0</v>
      </c>
      <c r="D120" s="373"/>
    </row>
    <row r="121" spans="1:4" s="125" customFormat="1" ht="25.5" customHeight="1" x14ac:dyDescent="0.25">
      <c r="A121" s="385" t="s">
        <v>1432</v>
      </c>
      <c r="B121" s="113" t="s">
        <v>223</v>
      </c>
      <c r="C121" s="389">
        <v>0</v>
      </c>
      <c r="D121" s="371"/>
    </row>
    <row r="122" spans="1:4" s="125" customFormat="1" ht="25.5" customHeight="1" x14ac:dyDescent="0.25">
      <c r="A122" s="385" t="s">
        <v>1433</v>
      </c>
      <c r="B122" s="113" t="s">
        <v>224</v>
      </c>
      <c r="C122" s="389">
        <v>0</v>
      </c>
      <c r="D122" s="371"/>
    </row>
    <row r="123" spans="1:4" s="125" customFormat="1" ht="25.5" customHeight="1" x14ac:dyDescent="0.25">
      <c r="A123" s="385" t="s">
        <v>1434</v>
      </c>
      <c r="B123" s="113" t="s">
        <v>225</v>
      </c>
      <c r="C123" s="389">
        <v>0</v>
      </c>
      <c r="D123" s="371"/>
    </row>
    <row r="124" spans="1:4" s="125" customFormat="1" ht="25.5" customHeight="1" x14ac:dyDescent="0.25">
      <c r="A124" s="385" t="s">
        <v>1435</v>
      </c>
      <c r="B124" s="113" t="s">
        <v>226</v>
      </c>
      <c r="C124" s="389">
        <v>0</v>
      </c>
      <c r="D124" s="371"/>
    </row>
    <row r="125" spans="1:4" s="125" customFormat="1" ht="25.5" customHeight="1" x14ac:dyDescent="0.25">
      <c r="A125" s="385" t="s">
        <v>1436</v>
      </c>
      <c r="B125" s="113" t="s">
        <v>227</v>
      </c>
      <c r="C125" s="389">
        <v>0</v>
      </c>
      <c r="D125" s="371"/>
    </row>
    <row r="126" spans="1:4" s="125" customFormat="1" ht="25.5" customHeight="1" x14ac:dyDescent="0.25">
      <c r="A126" s="385" t="s">
        <v>1561</v>
      </c>
      <c r="B126" s="113" t="s">
        <v>209</v>
      </c>
      <c r="C126" s="389">
        <v>0</v>
      </c>
      <c r="D126" s="371"/>
    </row>
    <row r="127" spans="1:4" s="134" customFormat="1" ht="25.5" customHeight="1" x14ac:dyDescent="0.25">
      <c r="A127" s="383" t="s">
        <v>1437</v>
      </c>
      <c r="B127" s="131" t="s">
        <v>1554</v>
      </c>
      <c r="C127" s="384">
        <f>SUM(C128:C135)</f>
        <v>1118602</v>
      </c>
      <c r="D127" s="373"/>
    </row>
    <row r="128" spans="1:4" s="125" customFormat="1" ht="25.5" customHeight="1" x14ac:dyDescent="0.25">
      <c r="A128" s="385" t="s">
        <v>1438</v>
      </c>
      <c r="B128" s="113" t="s">
        <v>228</v>
      </c>
      <c r="C128" s="389">
        <v>895530</v>
      </c>
      <c r="D128" s="371"/>
    </row>
    <row r="129" spans="1:4" s="125" customFormat="1" ht="25.5" customHeight="1" x14ac:dyDescent="0.25">
      <c r="A129" s="385" t="s">
        <v>1439</v>
      </c>
      <c r="B129" s="113" t="s">
        <v>229</v>
      </c>
      <c r="C129" s="389">
        <v>0</v>
      </c>
      <c r="D129" s="371"/>
    </row>
    <row r="130" spans="1:4" s="125" customFormat="1" ht="25.5" customHeight="1" x14ac:dyDescent="0.25">
      <c r="A130" s="385" t="s">
        <v>1440</v>
      </c>
      <c r="B130" s="113" t="s">
        <v>230</v>
      </c>
      <c r="C130" s="389">
        <v>0</v>
      </c>
      <c r="D130" s="371"/>
    </row>
    <row r="131" spans="1:4" s="125" customFormat="1" ht="25.5" customHeight="1" x14ac:dyDescent="0.25">
      <c r="A131" s="385" t="s">
        <v>1441</v>
      </c>
      <c r="B131" s="113" t="s">
        <v>231</v>
      </c>
      <c r="C131" s="389">
        <v>0</v>
      </c>
      <c r="D131" s="371"/>
    </row>
    <row r="132" spans="1:4" s="125" customFormat="1" ht="25.5" customHeight="1" x14ac:dyDescent="0.25">
      <c r="A132" s="385" t="s">
        <v>1442</v>
      </c>
      <c r="B132" s="113" t="s">
        <v>232</v>
      </c>
      <c r="C132" s="389">
        <v>183106</v>
      </c>
      <c r="D132" s="371"/>
    </row>
    <row r="133" spans="1:4" s="125" customFormat="1" ht="25.5" customHeight="1" x14ac:dyDescent="0.25">
      <c r="A133" s="385" t="s">
        <v>1443</v>
      </c>
      <c r="B133" s="113" t="s">
        <v>233</v>
      </c>
      <c r="C133" s="389">
        <v>28966</v>
      </c>
      <c r="D133" s="371"/>
    </row>
    <row r="134" spans="1:4" s="125" customFormat="1" ht="25.5" customHeight="1" x14ac:dyDescent="0.25">
      <c r="A134" s="385" t="s">
        <v>1444</v>
      </c>
      <c r="B134" s="113" t="s">
        <v>234</v>
      </c>
      <c r="C134" s="389">
        <v>5000</v>
      </c>
      <c r="D134" s="371"/>
    </row>
    <row r="135" spans="1:4" s="125" customFormat="1" ht="25.5" customHeight="1" x14ac:dyDescent="0.25">
      <c r="A135" s="385" t="s">
        <v>1562</v>
      </c>
      <c r="B135" s="113" t="s">
        <v>235</v>
      </c>
      <c r="C135" s="389">
        <v>6000</v>
      </c>
      <c r="D135" s="371"/>
    </row>
    <row r="136" spans="1:4" s="134" customFormat="1" ht="25.5" customHeight="1" x14ac:dyDescent="0.25">
      <c r="A136" s="383" t="s">
        <v>1445</v>
      </c>
      <c r="B136" s="131" t="s">
        <v>236</v>
      </c>
      <c r="C136" s="384">
        <f>SUM(C137:C144)</f>
        <v>86430</v>
      </c>
      <c r="D136" s="373"/>
    </row>
    <row r="137" spans="1:4" s="125" customFormat="1" ht="25.5" customHeight="1" x14ac:dyDescent="0.25">
      <c r="A137" s="385" t="s">
        <v>1446</v>
      </c>
      <c r="B137" s="113" t="s">
        <v>237</v>
      </c>
      <c r="C137" s="389">
        <v>86430</v>
      </c>
      <c r="D137" s="371"/>
    </row>
    <row r="138" spans="1:4" s="125" customFormat="1" ht="25.5" customHeight="1" x14ac:dyDescent="0.25">
      <c r="A138" s="385" t="s">
        <v>1447</v>
      </c>
      <c r="B138" s="113" t="s">
        <v>238</v>
      </c>
      <c r="C138" s="389">
        <v>0</v>
      </c>
      <c r="D138" s="371"/>
    </row>
    <row r="139" spans="1:4" s="125" customFormat="1" ht="25.5" customHeight="1" x14ac:dyDescent="0.25">
      <c r="A139" s="385" t="s">
        <v>1448</v>
      </c>
      <c r="B139" s="113" t="s">
        <v>239</v>
      </c>
      <c r="C139" s="389">
        <v>0</v>
      </c>
      <c r="D139" s="371"/>
    </row>
    <row r="140" spans="1:4" s="125" customFormat="1" ht="25.5" customHeight="1" x14ac:dyDescent="0.25">
      <c r="A140" s="385" t="s">
        <v>1563</v>
      </c>
      <c r="B140" s="113" t="s">
        <v>240</v>
      </c>
      <c r="C140" s="389">
        <v>0</v>
      </c>
      <c r="D140" s="371"/>
    </row>
    <row r="141" spans="1:4" s="125" customFormat="1" ht="25.5" customHeight="1" x14ac:dyDescent="0.25">
      <c r="A141" s="385" t="s">
        <v>1564</v>
      </c>
      <c r="B141" s="113" t="s">
        <v>241</v>
      </c>
      <c r="C141" s="389">
        <v>0</v>
      </c>
      <c r="D141" s="371"/>
    </row>
    <row r="142" spans="1:4" s="125" customFormat="1" ht="25.5" customHeight="1" x14ac:dyDescent="0.25">
      <c r="A142" s="385" t="s">
        <v>1565</v>
      </c>
      <c r="B142" s="113" t="s">
        <v>242</v>
      </c>
      <c r="C142" s="389">
        <v>0</v>
      </c>
      <c r="D142" s="371"/>
    </row>
    <row r="143" spans="1:4" s="125" customFormat="1" ht="25.5" customHeight="1" x14ac:dyDescent="0.25">
      <c r="A143" s="385" t="s">
        <v>1566</v>
      </c>
      <c r="B143" s="113" t="s">
        <v>243</v>
      </c>
      <c r="C143" s="389">
        <v>0</v>
      </c>
      <c r="D143" s="371"/>
    </row>
    <row r="144" spans="1:4" s="125" customFormat="1" ht="25.5" customHeight="1" x14ac:dyDescent="0.25">
      <c r="A144" s="385" t="s">
        <v>1567</v>
      </c>
      <c r="B144" s="113" t="s">
        <v>244</v>
      </c>
      <c r="C144" s="389">
        <v>0</v>
      </c>
      <c r="D144" s="371"/>
    </row>
    <row r="145" spans="1:4" s="134" customFormat="1" ht="25.5" customHeight="1" x14ac:dyDescent="0.25">
      <c r="A145" s="383" t="s">
        <v>1449</v>
      </c>
      <c r="B145" s="131" t="s">
        <v>245</v>
      </c>
      <c r="C145" s="384">
        <f>SUM(C146:C148)</f>
        <v>17000</v>
      </c>
      <c r="D145" s="373"/>
    </row>
    <row r="146" spans="1:4" s="125" customFormat="1" ht="25.5" customHeight="1" x14ac:dyDescent="0.25">
      <c r="A146" s="385" t="s">
        <v>1450</v>
      </c>
      <c r="B146" s="113" t="s">
        <v>246</v>
      </c>
      <c r="C146" s="389">
        <v>8000</v>
      </c>
      <c r="D146" s="371"/>
    </row>
    <row r="147" spans="1:4" s="125" customFormat="1" ht="25.5" customHeight="1" x14ac:dyDescent="0.25">
      <c r="A147" s="385" t="s">
        <v>1579</v>
      </c>
      <c r="B147" s="113" t="s">
        <v>247</v>
      </c>
      <c r="C147" s="389">
        <v>9000</v>
      </c>
      <c r="D147" s="371"/>
    </row>
    <row r="148" spans="1:4" s="125" customFormat="1" ht="25.5" customHeight="1" x14ac:dyDescent="0.25">
      <c r="A148" s="385" t="s">
        <v>1451</v>
      </c>
      <c r="B148" s="113" t="s">
        <v>248</v>
      </c>
      <c r="C148" s="389">
        <v>0</v>
      </c>
      <c r="D148" s="371"/>
    </row>
    <row r="149" spans="1:4" s="134" customFormat="1" ht="25.5" customHeight="1" x14ac:dyDescent="0.25">
      <c r="A149" s="383" t="s">
        <v>1452</v>
      </c>
      <c r="B149" s="131" t="s">
        <v>249</v>
      </c>
      <c r="C149" s="384">
        <f>SUM(C150:C152)</f>
        <v>193420</v>
      </c>
      <c r="D149" s="373"/>
    </row>
    <row r="150" spans="1:4" s="125" customFormat="1" ht="25.5" customHeight="1" x14ac:dyDescent="0.25">
      <c r="A150" s="385" t="s">
        <v>1453</v>
      </c>
      <c r="B150" s="113" t="s">
        <v>250</v>
      </c>
      <c r="C150" s="389">
        <v>193420</v>
      </c>
      <c r="D150" s="371"/>
    </row>
    <row r="151" spans="1:4" s="125" customFormat="1" ht="25.5" customHeight="1" x14ac:dyDescent="0.25">
      <c r="A151" s="385" t="s">
        <v>1454</v>
      </c>
      <c r="B151" s="113" t="s">
        <v>251</v>
      </c>
      <c r="C151" s="389">
        <v>0</v>
      </c>
      <c r="D151" s="371"/>
    </row>
    <row r="152" spans="1:4" s="125" customFormat="1" ht="25.5" customHeight="1" x14ac:dyDescent="0.25">
      <c r="A152" s="385" t="s">
        <v>1455</v>
      </c>
      <c r="B152" s="113" t="s">
        <v>252</v>
      </c>
      <c r="C152" s="389">
        <v>0</v>
      </c>
      <c r="D152" s="371"/>
    </row>
    <row r="153" spans="1:4" s="122" customFormat="1" ht="25.5" customHeight="1" x14ac:dyDescent="0.25">
      <c r="A153" s="383" t="s">
        <v>1568</v>
      </c>
      <c r="B153" s="131" t="s">
        <v>253</v>
      </c>
      <c r="C153" s="384">
        <f>SUM(C154:C159)</f>
        <v>46790</v>
      </c>
      <c r="D153" s="365"/>
    </row>
    <row r="154" spans="1:4" s="125" customFormat="1" ht="25.5" customHeight="1" x14ac:dyDescent="0.25">
      <c r="A154" s="385" t="s">
        <v>1569</v>
      </c>
      <c r="B154" s="113" t="s">
        <v>254</v>
      </c>
      <c r="C154" s="389">
        <v>2000</v>
      </c>
      <c r="D154" s="371"/>
    </row>
    <row r="155" spans="1:4" s="125" customFormat="1" ht="25.5" customHeight="1" x14ac:dyDescent="0.25">
      <c r="A155" s="385" t="s">
        <v>1570</v>
      </c>
      <c r="B155" s="113" t="s">
        <v>255</v>
      </c>
      <c r="C155" s="389">
        <v>28490</v>
      </c>
      <c r="D155" s="371"/>
    </row>
    <row r="156" spans="1:4" s="125" customFormat="1" ht="25.5" customHeight="1" x14ac:dyDescent="0.25">
      <c r="A156" s="385" t="s">
        <v>1571</v>
      </c>
      <c r="B156" s="113" t="s">
        <v>256</v>
      </c>
      <c r="C156" s="389">
        <v>3000</v>
      </c>
      <c r="D156" s="371"/>
    </row>
    <row r="157" spans="1:4" s="125" customFormat="1" ht="25.5" customHeight="1" x14ac:dyDescent="0.25">
      <c r="A157" s="385" t="s">
        <v>1572</v>
      </c>
      <c r="B157" s="113" t="s">
        <v>257</v>
      </c>
      <c r="C157" s="389">
        <v>0</v>
      </c>
      <c r="D157" s="371"/>
    </row>
    <row r="158" spans="1:4" s="125" customFormat="1" ht="25.5" customHeight="1" x14ac:dyDescent="0.25">
      <c r="A158" s="385" t="s">
        <v>1573</v>
      </c>
      <c r="B158" s="113" t="s">
        <v>258</v>
      </c>
      <c r="C158" s="389">
        <v>0</v>
      </c>
      <c r="D158" s="371"/>
    </row>
    <row r="159" spans="1:4" s="125" customFormat="1" ht="25.5" customHeight="1" x14ac:dyDescent="0.25">
      <c r="A159" s="385" t="s">
        <v>1574</v>
      </c>
      <c r="B159" s="113" t="s">
        <v>259</v>
      </c>
      <c r="C159" s="389">
        <v>13300</v>
      </c>
      <c r="D159" s="371"/>
    </row>
    <row r="160" spans="1:4" s="122" customFormat="1" ht="25.5" customHeight="1" x14ac:dyDescent="0.25">
      <c r="A160" s="381">
        <v>4.4000000000000004</v>
      </c>
      <c r="B160" s="133" t="s">
        <v>260</v>
      </c>
      <c r="C160" s="382">
        <f>C161</f>
        <v>0</v>
      </c>
      <c r="D160" s="365"/>
    </row>
    <row r="161" spans="1:4" s="122" customFormat="1" ht="25.5" customHeight="1" x14ac:dyDescent="0.25">
      <c r="A161" s="383" t="s">
        <v>1456</v>
      </c>
      <c r="B161" s="131" t="s">
        <v>261</v>
      </c>
      <c r="C161" s="384">
        <f>SUM(C162:C166)</f>
        <v>0</v>
      </c>
      <c r="D161" s="365"/>
    </row>
    <row r="162" spans="1:4" s="125" customFormat="1" ht="25.5" customHeight="1" x14ac:dyDescent="0.25">
      <c r="A162" s="385" t="s">
        <v>1457</v>
      </c>
      <c r="B162" s="138" t="s">
        <v>262</v>
      </c>
      <c r="C162" s="389">
        <v>0</v>
      </c>
      <c r="D162" s="371"/>
    </row>
    <row r="163" spans="1:4" s="125" customFormat="1" ht="25.5" customHeight="1" x14ac:dyDescent="0.25">
      <c r="A163" s="385" t="s">
        <v>1458</v>
      </c>
      <c r="B163" s="138" t="s">
        <v>263</v>
      </c>
      <c r="C163" s="389">
        <v>0</v>
      </c>
      <c r="D163" s="371"/>
    </row>
    <row r="164" spans="1:4" s="125" customFormat="1" ht="25.5" customHeight="1" x14ac:dyDescent="0.25">
      <c r="A164" s="385" t="s">
        <v>1459</v>
      </c>
      <c r="B164" s="138" t="s">
        <v>264</v>
      </c>
      <c r="C164" s="389">
        <v>0</v>
      </c>
      <c r="D164" s="371"/>
    </row>
    <row r="165" spans="1:4" s="125" customFormat="1" ht="25.5" customHeight="1" x14ac:dyDescent="0.25">
      <c r="A165" s="385" t="s">
        <v>1460</v>
      </c>
      <c r="B165" s="138" t="s">
        <v>265</v>
      </c>
      <c r="C165" s="389">
        <v>0</v>
      </c>
      <c r="D165" s="371"/>
    </row>
    <row r="166" spans="1:4" s="125" customFormat="1" ht="25.5" customHeight="1" x14ac:dyDescent="0.25">
      <c r="A166" s="385" t="s">
        <v>1461</v>
      </c>
      <c r="B166" s="138" t="s">
        <v>266</v>
      </c>
      <c r="C166" s="389">
        <v>0</v>
      </c>
      <c r="D166" s="371"/>
    </row>
    <row r="167" spans="1:4" s="134" customFormat="1" ht="25.5" customHeight="1" x14ac:dyDescent="0.25">
      <c r="A167" s="381">
        <v>4.5</v>
      </c>
      <c r="B167" s="111" t="s">
        <v>267</v>
      </c>
      <c r="C167" s="382">
        <f>C168+C170+C172+C174+C178</f>
        <v>4600</v>
      </c>
      <c r="D167" s="373"/>
    </row>
    <row r="168" spans="1:4" s="134" customFormat="1" ht="25.5" customHeight="1" x14ac:dyDescent="0.25">
      <c r="A168" s="383" t="s">
        <v>1462</v>
      </c>
      <c r="B168" s="130" t="s">
        <v>144</v>
      </c>
      <c r="C168" s="384">
        <f>SUM(C169)</f>
        <v>4600</v>
      </c>
      <c r="D168" s="373"/>
    </row>
    <row r="169" spans="1:4" s="125" customFormat="1" ht="25.5" customHeight="1" x14ac:dyDescent="0.25">
      <c r="A169" s="385" t="s">
        <v>1463</v>
      </c>
      <c r="B169" s="113" t="s">
        <v>145</v>
      </c>
      <c r="C169" s="389">
        <v>4600</v>
      </c>
      <c r="D169" s="371"/>
    </row>
    <row r="170" spans="1:4" s="134" customFormat="1" ht="25.5" customHeight="1" x14ac:dyDescent="0.25">
      <c r="A170" s="383" t="s">
        <v>1464</v>
      </c>
      <c r="B170" s="131" t="s">
        <v>146</v>
      </c>
      <c r="C170" s="384">
        <f>SUM(C171)</f>
        <v>0</v>
      </c>
      <c r="D170" s="373"/>
    </row>
    <row r="171" spans="1:4" s="125" customFormat="1" ht="25.5" customHeight="1" x14ac:dyDescent="0.25">
      <c r="A171" s="385" t="s">
        <v>1465</v>
      </c>
      <c r="B171" s="113" t="s">
        <v>147</v>
      </c>
      <c r="C171" s="389">
        <v>0</v>
      </c>
      <c r="D171" s="371"/>
    </row>
    <row r="172" spans="1:4" s="134" customFormat="1" ht="25.5" customHeight="1" x14ac:dyDescent="0.25">
      <c r="A172" s="383" t="s">
        <v>1466</v>
      </c>
      <c r="B172" s="131" t="s">
        <v>148</v>
      </c>
      <c r="C172" s="384">
        <f>SUM(C173)</f>
        <v>0</v>
      </c>
      <c r="D172" s="373"/>
    </row>
    <row r="173" spans="1:4" s="125" customFormat="1" ht="25.5" customHeight="1" x14ac:dyDescent="0.25">
      <c r="A173" s="385" t="s">
        <v>1467</v>
      </c>
      <c r="B173" s="113" t="s">
        <v>149</v>
      </c>
      <c r="C173" s="389">
        <v>0</v>
      </c>
      <c r="D173" s="371"/>
    </row>
    <row r="174" spans="1:4" s="134" customFormat="1" ht="25.5" customHeight="1" x14ac:dyDescent="0.25">
      <c r="A174" s="383" t="s">
        <v>1468</v>
      </c>
      <c r="B174" s="131" t="s">
        <v>150</v>
      </c>
      <c r="C174" s="384">
        <f>SUM(C175:C177)</f>
        <v>0</v>
      </c>
      <c r="D174" s="373"/>
    </row>
    <row r="175" spans="1:4" s="125" customFormat="1" ht="25.5" customHeight="1" x14ac:dyDescent="0.25">
      <c r="A175" s="385" t="s">
        <v>1469</v>
      </c>
      <c r="B175" s="113" t="s">
        <v>151</v>
      </c>
      <c r="C175" s="389">
        <v>0</v>
      </c>
      <c r="D175" s="371"/>
    </row>
    <row r="176" spans="1:4" s="125" customFormat="1" ht="25.5" customHeight="1" x14ac:dyDescent="0.25">
      <c r="A176" s="385" t="s">
        <v>1470</v>
      </c>
      <c r="B176" s="113" t="s">
        <v>152</v>
      </c>
      <c r="C176" s="389">
        <v>0</v>
      </c>
      <c r="D176" s="371"/>
    </row>
    <row r="177" spans="1:4" s="125" customFormat="1" ht="25.5" customHeight="1" x14ac:dyDescent="0.25">
      <c r="A177" s="385" t="s">
        <v>1471</v>
      </c>
      <c r="B177" s="113" t="s">
        <v>153</v>
      </c>
      <c r="C177" s="389">
        <v>0</v>
      </c>
      <c r="D177" s="371"/>
    </row>
    <row r="178" spans="1:4" s="134" customFormat="1" ht="25.5" customHeight="1" x14ac:dyDescent="0.25">
      <c r="A178" s="383" t="s">
        <v>1472</v>
      </c>
      <c r="B178" s="131" t="s">
        <v>154</v>
      </c>
      <c r="C178" s="384">
        <f>SUM(C179)</f>
        <v>0</v>
      </c>
      <c r="D178" s="373"/>
    </row>
    <row r="179" spans="1:4" s="125" customFormat="1" ht="25.5" customHeight="1" x14ac:dyDescent="0.25">
      <c r="A179" s="385" t="s">
        <v>1473</v>
      </c>
      <c r="B179" s="113" t="s">
        <v>155</v>
      </c>
      <c r="C179" s="389">
        <v>0</v>
      </c>
      <c r="D179" s="371"/>
    </row>
    <row r="180" spans="1:4" s="134" customFormat="1" ht="25.5" customHeight="1" x14ac:dyDescent="0.25">
      <c r="A180" s="401">
        <v>5</v>
      </c>
      <c r="B180" s="404" t="s">
        <v>22</v>
      </c>
      <c r="C180" s="405">
        <f>C181+C203+C206</f>
        <v>252030</v>
      </c>
      <c r="D180" s="373"/>
    </row>
    <row r="181" spans="1:4" s="134" customFormat="1" ht="25.5" customHeight="1" x14ac:dyDescent="0.25">
      <c r="A181" s="381">
        <v>5.0999999999999996</v>
      </c>
      <c r="B181" s="133" t="s">
        <v>268</v>
      </c>
      <c r="C181" s="382">
        <f>C182+C188+C193</f>
        <v>252030</v>
      </c>
      <c r="D181" s="373"/>
    </row>
    <row r="182" spans="1:4" s="134" customFormat="1" ht="35.25" customHeight="1" x14ac:dyDescent="0.25">
      <c r="A182" s="383" t="s">
        <v>1474</v>
      </c>
      <c r="B182" s="131" t="s">
        <v>269</v>
      </c>
      <c r="C182" s="384">
        <f>SUM(C183:C187)</f>
        <v>0</v>
      </c>
      <c r="D182" s="373"/>
    </row>
    <row r="183" spans="1:4" s="125" customFormat="1" ht="25.5" customHeight="1" x14ac:dyDescent="0.25">
      <c r="A183" s="385" t="s">
        <v>1475</v>
      </c>
      <c r="B183" s="113" t="s">
        <v>181</v>
      </c>
      <c r="C183" s="389"/>
      <c r="D183" s="371"/>
    </row>
    <row r="184" spans="1:4" s="125" customFormat="1" ht="25.5" customHeight="1" x14ac:dyDescent="0.25">
      <c r="A184" s="385" t="s">
        <v>1476</v>
      </c>
      <c r="B184" s="113" t="s">
        <v>182</v>
      </c>
      <c r="C184" s="389">
        <v>0</v>
      </c>
      <c r="D184" s="371"/>
    </row>
    <row r="185" spans="1:4" s="125" customFormat="1" ht="25.5" customHeight="1" x14ac:dyDescent="0.25">
      <c r="A185" s="385" t="s">
        <v>1477</v>
      </c>
      <c r="B185" s="113" t="s">
        <v>183</v>
      </c>
      <c r="C185" s="389">
        <v>0</v>
      </c>
      <c r="D185" s="371"/>
    </row>
    <row r="186" spans="1:4" s="125" customFormat="1" ht="25.5" customHeight="1" x14ac:dyDescent="0.25">
      <c r="A186" s="385" t="s">
        <v>1478</v>
      </c>
      <c r="B186" s="113" t="s">
        <v>184</v>
      </c>
      <c r="C186" s="389">
        <v>0</v>
      </c>
      <c r="D186" s="371"/>
    </row>
    <row r="187" spans="1:4" s="125" customFormat="1" ht="25.5" customHeight="1" x14ac:dyDescent="0.25">
      <c r="A187" s="385" t="s">
        <v>1479</v>
      </c>
      <c r="B187" s="113" t="s">
        <v>185</v>
      </c>
      <c r="C187" s="389">
        <v>0</v>
      </c>
      <c r="D187" s="371"/>
    </row>
    <row r="188" spans="1:4" s="134" customFormat="1" ht="25.5" customHeight="1" x14ac:dyDescent="0.25">
      <c r="A188" s="383" t="s">
        <v>1480</v>
      </c>
      <c r="B188" s="131" t="s">
        <v>270</v>
      </c>
      <c r="C188" s="392">
        <f>SUM(C189:C192)</f>
        <v>0</v>
      </c>
      <c r="D188" s="373"/>
    </row>
    <row r="189" spans="1:4" s="125" customFormat="1" ht="25.5" customHeight="1" x14ac:dyDescent="0.25">
      <c r="A189" s="385" t="s">
        <v>1481</v>
      </c>
      <c r="B189" s="113" t="s">
        <v>176</v>
      </c>
      <c r="C189" s="389">
        <v>0</v>
      </c>
      <c r="D189" s="371"/>
    </row>
    <row r="190" spans="1:4" s="125" customFormat="1" ht="25.5" customHeight="1" x14ac:dyDescent="0.25">
      <c r="A190" s="385" t="s">
        <v>1482</v>
      </c>
      <c r="B190" s="113" t="s">
        <v>177</v>
      </c>
      <c r="C190" s="389">
        <v>0</v>
      </c>
      <c r="D190" s="371"/>
    </row>
    <row r="191" spans="1:4" s="125" customFormat="1" ht="25.5" customHeight="1" x14ac:dyDescent="0.25">
      <c r="A191" s="385" t="s">
        <v>1483</v>
      </c>
      <c r="B191" s="113" t="s">
        <v>178</v>
      </c>
      <c r="C191" s="389">
        <v>0</v>
      </c>
      <c r="D191" s="371"/>
    </row>
    <row r="192" spans="1:4" s="125" customFormat="1" ht="25.5" customHeight="1" x14ac:dyDescent="0.25">
      <c r="A192" s="385" t="s">
        <v>1484</v>
      </c>
      <c r="B192" s="113" t="s">
        <v>179</v>
      </c>
      <c r="C192" s="389">
        <v>0</v>
      </c>
      <c r="D192" s="371"/>
    </row>
    <row r="193" spans="1:4" s="134" customFormat="1" ht="25.5" customHeight="1" x14ac:dyDescent="0.25">
      <c r="A193" s="383" t="s">
        <v>1485</v>
      </c>
      <c r="B193" s="131" t="s">
        <v>271</v>
      </c>
      <c r="C193" s="384">
        <f>SUM(C194:C202)</f>
        <v>252030</v>
      </c>
      <c r="D193" s="373"/>
    </row>
    <row r="194" spans="1:4" s="125" customFormat="1" ht="25.5" customHeight="1" x14ac:dyDescent="0.25">
      <c r="A194" s="385" t="s">
        <v>1486</v>
      </c>
      <c r="B194" s="138" t="s">
        <v>272</v>
      </c>
      <c r="C194" s="389">
        <v>152700</v>
      </c>
      <c r="D194" s="371"/>
    </row>
    <row r="195" spans="1:4" s="125" customFormat="1" ht="25.5" customHeight="1" x14ac:dyDescent="0.25">
      <c r="A195" s="385" t="s">
        <v>1487</v>
      </c>
      <c r="B195" s="138" t="s">
        <v>273</v>
      </c>
      <c r="C195" s="389">
        <v>0</v>
      </c>
      <c r="D195" s="371"/>
    </row>
    <row r="196" spans="1:4" s="125" customFormat="1" ht="25.5" customHeight="1" x14ac:dyDescent="0.25">
      <c r="A196" s="385" t="s">
        <v>1488</v>
      </c>
      <c r="B196" s="138" t="s">
        <v>274</v>
      </c>
      <c r="C196" s="389">
        <v>0</v>
      </c>
      <c r="D196" s="371"/>
    </row>
    <row r="197" spans="1:4" s="125" customFormat="1" ht="25.5" customHeight="1" x14ac:dyDescent="0.25">
      <c r="A197" s="385" t="s">
        <v>1489</v>
      </c>
      <c r="B197" s="138" t="s">
        <v>275</v>
      </c>
      <c r="C197" s="389">
        <v>0</v>
      </c>
      <c r="D197" s="371"/>
    </row>
    <row r="198" spans="1:4" s="125" customFormat="1" ht="25.5" customHeight="1" x14ac:dyDescent="0.25">
      <c r="A198" s="385" t="s">
        <v>1490</v>
      </c>
      <c r="B198" s="138" t="s">
        <v>276</v>
      </c>
      <c r="C198" s="389">
        <v>0</v>
      </c>
      <c r="D198" s="371"/>
    </row>
    <row r="199" spans="1:4" s="125" customFormat="1" ht="25.5" customHeight="1" x14ac:dyDescent="0.25">
      <c r="A199" s="385" t="s">
        <v>1491</v>
      </c>
      <c r="B199" s="138" t="s">
        <v>277</v>
      </c>
      <c r="C199" s="389">
        <v>0</v>
      </c>
      <c r="D199" s="371"/>
    </row>
    <row r="200" spans="1:4" s="125" customFormat="1" ht="25.5" customHeight="1" x14ac:dyDescent="0.25">
      <c r="A200" s="385" t="s">
        <v>1492</v>
      </c>
      <c r="B200" s="138" t="s">
        <v>278</v>
      </c>
      <c r="C200" s="389">
        <v>0</v>
      </c>
      <c r="D200" s="371"/>
    </row>
    <row r="201" spans="1:4" s="125" customFormat="1" ht="25.5" customHeight="1" x14ac:dyDescent="0.25">
      <c r="A201" s="385" t="s">
        <v>1493</v>
      </c>
      <c r="B201" s="138" t="s">
        <v>279</v>
      </c>
      <c r="C201" s="389">
        <v>0</v>
      </c>
      <c r="D201" s="371"/>
    </row>
    <row r="202" spans="1:4" s="125" customFormat="1" ht="25.5" customHeight="1" x14ac:dyDescent="0.25">
      <c r="A202" s="385" t="s">
        <v>1580</v>
      </c>
      <c r="B202" s="138" t="s">
        <v>280</v>
      </c>
      <c r="C202" s="389">
        <v>99330</v>
      </c>
      <c r="D202" s="371"/>
    </row>
    <row r="203" spans="1:4" s="134" customFormat="1" ht="25.5" customHeight="1" x14ac:dyDescent="0.25">
      <c r="A203" s="381">
        <v>5.2</v>
      </c>
      <c r="B203" s="133" t="s">
        <v>281</v>
      </c>
      <c r="C203" s="382">
        <f>C204</f>
        <v>0</v>
      </c>
      <c r="D203" s="373"/>
    </row>
    <row r="204" spans="1:4" s="134" customFormat="1" ht="25.5" customHeight="1" x14ac:dyDescent="0.25">
      <c r="A204" s="383" t="s">
        <v>1494</v>
      </c>
      <c r="B204" s="131" t="s">
        <v>23</v>
      </c>
      <c r="C204" s="384">
        <f>SUM(C205)</f>
        <v>0</v>
      </c>
      <c r="D204" s="373"/>
    </row>
    <row r="205" spans="1:4" s="125" customFormat="1" ht="25.5" customHeight="1" x14ac:dyDescent="0.25">
      <c r="A205" s="385" t="s">
        <v>1495</v>
      </c>
      <c r="B205" s="138" t="s">
        <v>154</v>
      </c>
      <c r="C205" s="389">
        <v>0</v>
      </c>
      <c r="D205" s="371"/>
    </row>
    <row r="206" spans="1:4" s="134" customFormat="1" ht="25.5" customHeight="1" x14ac:dyDescent="0.25">
      <c r="A206" s="381">
        <v>5.3</v>
      </c>
      <c r="B206" s="133" t="s">
        <v>282</v>
      </c>
      <c r="C206" s="382">
        <f>C207</f>
        <v>0</v>
      </c>
      <c r="D206" s="373"/>
    </row>
    <row r="207" spans="1:4" s="134" customFormat="1" ht="25.5" customHeight="1" x14ac:dyDescent="0.25">
      <c r="A207" s="383" t="s">
        <v>1496</v>
      </c>
      <c r="B207" s="130" t="s">
        <v>154</v>
      </c>
      <c r="C207" s="384">
        <f>SUM(C208)</f>
        <v>0</v>
      </c>
      <c r="D207" s="373"/>
    </row>
    <row r="208" spans="1:4" s="125" customFormat="1" ht="25.5" customHeight="1" x14ac:dyDescent="0.25">
      <c r="A208" s="385" t="s">
        <v>1497</v>
      </c>
      <c r="B208" s="113" t="s">
        <v>155</v>
      </c>
      <c r="C208" s="389">
        <v>0</v>
      </c>
      <c r="D208" s="371"/>
    </row>
    <row r="209" spans="1:4" s="134" customFormat="1" ht="25.5" customHeight="1" x14ac:dyDescent="0.25">
      <c r="A209" s="401">
        <v>6</v>
      </c>
      <c r="B209" s="404" t="s">
        <v>24</v>
      </c>
      <c r="C209" s="405">
        <f>C210+C225+C226+C229</f>
        <v>272622</v>
      </c>
      <c r="D209" s="373"/>
    </row>
    <row r="210" spans="1:4" s="134" customFormat="1" ht="25.5" customHeight="1" x14ac:dyDescent="0.25">
      <c r="A210" s="381">
        <v>6.1</v>
      </c>
      <c r="B210" s="133" t="s">
        <v>283</v>
      </c>
      <c r="C210" s="382">
        <f>C211+C213+C215+C217+C219+C221+C223</f>
        <v>223450</v>
      </c>
      <c r="D210" s="373"/>
    </row>
    <row r="211" spans="1:4" s="134" customFormat="1" ht="25.5" customHeight="1" x14ac:dyDescent="0.25">
      <c r="A211" s="383" t="s">
        <v>1498</v>
      </c>
      <c r="B211" s="130" t="s">
        <v>284</v>
      </c>
      <c r="C211" s="384">
        <f>SUM(C212)</f>
        <v>0</v>
      </c>
      <c r="D211" s="373"/>
    </row>
    <row r="212" spans="1:4" s="125" customFormat="1" ht="25.5" customHeight="1" x14ac:dyDescent="0.25">
      <c r="A212" s="385" t="s">
        <v>1499</v>
      </c>
      <c r="B212" s="113" t="s">
        <v>285</v>
      </c>
      <c r="C212" s="389">
        <v>0</v>
      </c>
      <c r="D212" s="371"/>
    </row>
    <row r="213" spans="1:4" s="134" customFormat="1" ht="25.5" customHeight="1" x14ac:dyDescent="0.25">
      <c r="A213" s="383" t="s">
        <v>1500</v>
      </c>
      <c r="B213" s="131" t="s">
        <v>146</v>
      </c>
      <c r="C213" s="384">
        <f>SUM(C214)</f>
        <v>65000</v>
      </c>
      <c r="D213" s="373"/>
    </row>
    <row r="214" spans="1:4" s="125" customFormat="1" ht="25.5" customHeight="1" x14ac:dyDescent="0.25">
      <c r="A214" s="385" t="s">
        <v>1501</v>
      </c>
      <c r="B214" s="113" t="s">
        <v>147</v>
      </c>
      <c r="C214" s="389">
        <v>65000</v>
      </c>
      <c r="D214" s="371"/>
    </row>
    <row r="215" spans="1:4" s="134" customFormat="1" ht="25.5" customHeight="1" x14ac:dyDescent="0.25">
      <c r="A215" s="383" t="s">
        <v>1502</v>
      </c>
      <c r="B215" s="131" t="s">
        <v>286</v>
      </c>
      <c r="C215" s="384">
        <f>SUM(C216)</f>
        <v>0</v>
      </c>
      <c r="D215" s="373"/>
    </row>
    <row r="216" spans="1:4" s="125" customFormat="1" ht="25.5" customHeight="1" x14ac:dyDescent="0.25">
      <c r="A216" s="385" t="s">
        <v>1503</v>
      </c>
      <c r="B216" s="113" t="s">
        <v>286</v>
      </c>
      <c r="C216" s="389">
        <v>0</v>
      </c>
      <c r="D216" s="371"/>
    </row>
    <row r="217" spans="1:4" s="134" customFormat="1" ht="25.5" customHeight="1" x14ac:dyDescent="0.25">
      <c r="A217" s="383" t="s">
        <v>1504</v>
      </c>
      <c r="B217" s="131" t="s">
        <v>287</v>
      </c>
      <c r="C217" s="384">
        <f>SUM(C218)</f>
        <v>0</v>
      </c>
      <c r="D217" s="373"/>
    </row>
    <row r="218" spans="1:4" s="125" customFormat="1" ht="25.5" customHeight="1" x14ac:dyDescent="0.25">
      <c r="A218" s="385" t="s">
        <v>1505</v>
      </c>
      <c r="B218" s="113" t="s">
        <v>287</v>
      </c>
      <c r="C218" s="389">
        <v>0</v>
      </c>
      <c r="D218" s="371"/>
    </row>
    <row r="219" spans="1:4" s="134" customFormat="1" ht="25.5" customHeight="1" x14ac:dyDescent="0.25">
      <c r="A219" s="383" t="s">
        <v>1506</v>
      </c>
      <c r="B219" s="131" t="s">
        <v>288</v>
      </c>
      <c r="C219" s="384">
        <f>SUM(C220)</f>
        <v>0</v>
      </c>
      <c r="D219" s="373"/>
    </row>
    <row r="220" spans="1:4" s="125" customFormat="1" ht="25.5" customHeight="1" x14ac:dyDescent="0.25">
      <c r="A220" s="385" t="s">
        <v>1507</v>
      </c>
      <c r="B220" s="113" t="s">
        <v>289</v>
      </c>
      <c r="C220" s="389">
        <v>0</v>
      </c>
      <c r="D220" s="371"/>
    </row>
    <row r="221" spans="1:4" s="134" customFormat="1" ht="34.5" customHeight="1" x14ac:dyDescent="0.25">
      <c r="A221" s="383" t="s">
        <v>1508</v>
      </c>
      <c r="B221" s="131" t="s">
        <v>290</v>
      </c>
      <c r="C221" s="384">
        <f>SUM(C222)</f>
        <v>0</v>
      </c>
      <c r="D221" s="373"/>
    </row>
    <row r="222" spans="1:4" s="125" customFormat="1" ht="25.5" customHeight="1" x14ac:dyDescent="0.25">
      <c r="A222" s="385" t="s">
        <v>1509</v>
      </c>
      <c r="B222" s="113" t="s">
        <v>290</v>
      </c>
      <c r="C222" s="389">
        <v>0</v>
      </c>
      <c r="D222" s="371"/>
    </row>
    <row r="223" spans="1:4" s="134" customFormat="1" ht="25.5" customHeight="1" x14ac:dyDescent="0.25">
      <c r="A223" s="383" t="s">
        <v>1510</v>
      </c>
      <c r="B223" s="131" t="s">
        <v>291</v>
      </c>
      <c r="C223" s="384">
        <f>C224</f>
        <v>158450</v>
      </c>
      <c r="D223" s="373"/>
    </row>
    <row r="224" spans="1:4" s="125" customFormat="1" ht="25.5" customHeight="1" x14ac:dyDescent="0.25">
      <c r="A224" s="385" t="s">
        <v>1511</v>
      </c>
      <c r="B224" s="113" t="s">
        <v>291</v>
      </c>
      <c r="C224" s="389">
        <v>158450</v>
      </c>
      <c r="D224" s="371"/>
    </row>
    <row r="225" spans="1:4" s="134" customFormat="1" ht="25.5" customHeight="1" x14ac:dyDescent="0.25">
      <c r="A225" s="381">
        <v>6.2</v>
      </c>
      <c r="B225" s="133" t="s">
        <v>292</v>
      </c>
      <c r="C225" s="382">
        <v>0</v>
      </c>
      <c r="D225" s="373"/>
    </row>
    <row r="226" spans="1:4" s="134" customFormat="1" ht="25.5" customHeight="1" x14ac:dyDescent="0.25">
      <c r="A226" s="381">
        <v>6.3</v>
      </c>
      <c r="B226" s="133" t="s">
        <v>293</v>
      </c>
      <c r="C226" s="382">
        <f>C227</f>
        <v>49172</v>
      </c>
      <c r="D226" s="373"/>
    </row>
    <row r="227" spans="1:4" s="134" customFormat="1" ht="25.5" customHeight="1" x14ac:dyDescent="0.25">
      <c r="A227" s="383" t="s">
        <v>1512</v>
      </c>
      <c r="B227" s="131" t="s">
        <v>25</v>
      </c>
      <c r="C227" s="384">
        <f>C228</f>
        <v>49172</v>
      </c>
      <c r="D227" s="373"/>
    </row>
    <row r="228" spans="1:4" s="125" customFormat="1" ht="25.5" customHeight="1" x14ac:dyDescent="0.25">
      <c r="A228" s="385" t="s">
        <v>1513</v>
      </c>
      <c r="B228" s="113" t="s">
        <v>294</v>
      </c>
      <c r="C228" s="389">
        <v>49172</v>
      </c>
      <c r="D228" s="371"/>
    </row>
    <row r="229" spans="1:4" s="134" customFormat="1" ht="25.5" customHeight="1" x14ac:dyDescent="0.25">
      <c r="A229" s="381">
        <v>6.4</v>
      </c>
      <c r="B229" s="139" t="s">
        <v>295</v>
      </c>
      <c r="C229" s="393">
        <f>C230</f>
        <v>0</v>
      </c>
      <c r="D229" s="373"/>
    </row>
    <row r="230" spans="1:4" s="134" customFormat="1" ht="25.5" customHeight="1" x14ac:dyDescent="0.25">
      <c r="A230" s="383" t="s">
        <v>1514</v>
      </c>
      <c r="B230" s="131" t="s">
        <v>154</v>
      </c>
      <c r="C230" s="384">
        <f>SUM(C231)</f>
        <v>0</v>
      </c>
      <c r="D230" s="373"/>
    </row>
    <row r="231" spans="1:4" s="125" customFormat="1" ht="25.5" customHeight="1" x14ac:dyDescent="0.25">
      <c r="A231" s="385" t="s">
        <v>1515</v>
      </c>
      <c r="B231" s="113" t="s">
        <v>155</v>
      </c>
      <c r="C231" s="389">
        <v>0</v>
      </c>
      <c r="D231" s="371"/>
    </row>
    <row r="232" spans="1:4" s="140" customFormat="1" ht="25.5" customHeight="1" x14ac:dyDescent="0.25">
      <c r="A232" s="401">
        <v>7</v>
      </c>
      <c r="B232" s="404" t="s">
        <v>296</v>
      </c>
      <c r="C232" s="405">
        <f>C233+C234+C236+C238+C240</f>
        <v>0</v>
      </c>
      <c r="D232" s="376"/>
    </row>
    <row r="233" spans="1:4" s="140" customFormat="1" ht="36.75" customHeight="1" x14ac:dyDescent="0.25">
      <c r="A233" s="383">
        <v>7.1</v>
      </c>
      <c r="B233" s="141" t="s">
        <v>297</v>
      </c>
      <c r="C233" s="384">
        <v>0</v>
      </c>
      <c r="D233" s="376"/>
    </row>
    <row r="234" spans="1:4" s="140" customFormat="1" ht="36.75" customHeight="1" x14ac:dyDescent="0.25">
      <c r="A234" s="383">
        <v>7.2</v>
      </c>
      <c r="B234" s="141" t="s">
        <v>298</v>
      </c>
      <c r="C234" s="384">
        <f>SUM(C235)</f>
        <v>0</v>
      </c>
      <c r="D234" s="376"/>
    </row>
    <row r="235" spans="1:4" s="125" customFormat="1" ht="29.25" customHeight="1" x14ac:dyDescent="0.25">
      <c r="A235" s="385" t="s">
        <v>1645</v>
      </c>
      <c r="B235" s="113" t="s">
        <v>299</v>
      </c>
      <c r="C235" s="389">
        <v>0</v>
      </c>
      <c r="D235" s="371"/>
    </row>
    <row r="236" spans="1:4" s="140" customFormat="1" ht="36.75" customHeight="1" x14ac:dyDescent="0.25">
      <c r="A236" s="383">
        <v>7.3</v>
      </c>
      <c r="B236" s="141" t="s">
        <v>300</v>
      </c>
      <c r="C236" s="384">
        <f>SUM(C237)</f>
        <v>0</v>
      </c>
      <c r="D236" s="376"/>
    </row>
    <row r="237" spans="1:4" s="125" customFormat="1" ht="25.5" customHeight="1" x14ac:dyDescent="0.25">
      <c r="A237" s="385" t="s">
        <v>1516</v>
      </c>
      <c r="B237" s="113" t="s">
        <v>1552</v>
      </c>
      <c r="C237" s="389">
        <v>0</v>
      </c>
      <c r="D237" s="371"/>
    </row>
    <row r="238" spans="1:4" s="142" customFormat="1" ht="38.25" customHeight="1" x14ac:dyDescent="0.25">
      <c r="A238" s="383">
        <v>7.4</v>
      </c>
      <c r="B238" s="141" t="s">
        <v>301</v>
      </c>
      <c r="C238" s="384">
        <f>SUM(C239)</f>
        <v>0</v>
      </c>
      <c r="D238" s="377"/>
    </row>
    <row r="239" spans="1:4" s="125" customFormat="1" ht="25.5" customHeight="1" x14ac:dyDescent="0.25">
      <c r="A239" s="385" t="s">
        <v>1581</v>
      </c>
      <c r="B239" s="113" t="s">
        <v>302</v>
      </c>
      <c r="C239" s="389">
        <v>0</v>
      </c>
      <c r="D239" s="371"/>
    </row>
    <row r="240" spans="1:4" s="134" customFormat="1" ht="65.25" customHeight="1" x14ac:dyDescent="0.25">
      <c r="A240" s="383">
        <v>7.9</v>
      </c>
      <c r="B240" s="141" t="s">
        <v>303</v>
      </c>
      <c r="C240" s="384">
        <f>SUM(C241:C242)</f>
        <v>0</v>
      </c>
      <c r="D240" s="373"/>
    </row>
    <row r="241" spans="1:4" s="125" customFormat="1" ht="39" customHeight="1" x14ac:dyDescent="0.25">
      <c r="A241" s="385" t="s">
        <v>1517</v>
      </c>
      <c r="B241" s="143" t="s">
        <v>304</v>
      </c>
      <c r="C241" s="389">
        <v>0</v>
      </c>
      <c r="D241" s="371"/>
    </row>
    <row r="242" spans="1:4" s="125" customFormat="1" ht="39" customHeight="1" x14ac:dyDescent="0.25">
      <c r="A242" s="385" t="s">
        <v>1518</v>
      </c>
      <c r="B242" s="143" t="s">
        <v>305</v>
      </c>
      <c r="C242" s="389">
        <v>0</v>
      </c>
      <c r="D242" s="371"/>
    </row>
    <row r="243" spans="1:4" s="134" customFormat="1" ht="25.5" customHeight="1" x14ac:dyDescent="0.25">
      <c r="A243" s="401">
        <v>8</v>
      </c>
      <c r="B243" s="404" t="s">
        <v>27</v>
      </c>
      <c r="C243" s="405">
        <f>C244+C248+C254</f>
        <v>35999065</v>
      </c>
      <c r="D243" s="373"/>
    </row>
    <row r="244" spans="1:4" s="134" customFormat="1" ht="25.5" customHeight="1" x14ac:dyDescent="0.25">
      <c r="A244" s="381">
        <v>8.1</v>
      </c>
      <c r="B244" s="133" t="s">
        <v>306</v>
      </c>
      <c r="C244" s="382">
        <f>C245</f>
        <v>18931060</v>
      </c>
      <c r="D244" s="373"/>
    </row>
    <row r="245" spans="1:4" s="134" customFormat="1" ht="25.5" customHeight="1" x14ac:dyDescent="0.25">
      <c r="A245" s="383" t="s">
        <v>1519</v>
      </c>
      <c r="B245" s="144" t="s">
        <v>28</v>
      </c>
      <c r="C245" s="384">
        <f>SUM(C246:C247)</f>
        <v>18931060</v>
      </c>
      <c r="D245" s="373"/>
    </row>
    <row r="246" spans="1:4" s="125" customFormat="1" ht="25.5" customHeight="1" x14ac:dyDescent="0.25">
      <c r="A246" s="385" t="s">
        <v>1520</v>
      </c>
      <c r="B246" s="138" t="s">
        <v>307</v>
      </c>
      <c r="C246" s="389">
        <v>18901784</v>
      </c>
      <c r="D246" s="371"/>
    </row>
    <row r="247" spans="1:4" s="125" customFormat="1" ht="25.5" customHeight="1" x14ac:dyDescent="0.25">
      <c r="A247" s="385" t="s">
        <v>1521</v>
      </c>
      <c r="B247" s="138" t="s">
        <v>308</v>
      </c>
      <c r="C247" s="389">
        <v>29276</v>
      </c>
      <c r="D247" s="371"/>
    </row>
    <row r="248" spans="1:4" s="134" customFormat="1" ht="25.5" customHeight="1" x14ac:dyDescent="0.25">
      <c r="A248" s="381">
        <v>8.1999999999999993</v>
      </c>
      <c r="B248" s="133" t="s">
        <v>309</v>
      </c>
      <c r="C248" s="382">
        <f>C249</f>
        <v>8952521</v>
      </c>
      <c r="D248" s="373"/>
    </row>
    <row r="249" spans="1:4" s="134" customFormat="1" ht="25.5" customHeight="1" x14ac:dyDescent="0.25">
      <c r="A249" s="383" t="s">
        <v>1522</v>
      </c>
      <c r="B249" s="131" t="s">
        <v>310</v>
      </c>
      <c r="C249" s="384">
        <f>SUM(C250:C253)</f>
        <v>8952521</v>
      </c>
      <c r="D249" s="373"/>
    </row>
    <row r="250" spans="1:4" s="125" customFormat="1" ht="25.5" customHeight="1" x14ac:dyDescent="0.25">
      <c r="A250" s="385" t="s">
        <v>1523</v>
      </c>
      <c r="B250" s="138" t="s">
        <v>311</v>
      </c>
      <c r="C250" s="389">
        <v>3481144</v>
      </c>
      <c r="D250" s="371"/>
    </row>
    <row r="251" spans="1:4" s="125" customFormat="1" ht="25.5" customHeight="1" x14ac:dyDescent="0.25">
      <c r="A251" s="385" t="s">
        <v>1524</v>
      </c>
      <c r="B251" s="138" t="s">
        <v>312</v>
      </c>
      <c r="C251" s="389">
        <v>400</v>
      </c>
      <c r="D251" s="371"/>
    </row>
    <row r="252" spans="1:4" s="125" customFormat="1" ht="25.5" customHeight="1" x14ac:dyDescent="0.25">
      <c r="A252" s="385" t="s">
        <v>1525</v>
      </c>
      <c r="B252" s="138" t="s">
        <v>313</v>
      </c>
      <c r="C252" s="389">
        <v>5470377</v>
      </c>
      <c r="D252" s="371"/>
    </row>
    <row r="253" spans="1:4" s="125" customFormat="1" ht="25.5" customHeight="1" x14ac:dyDescent="0.25">
      <c r="A253" s="385" t="s">
        <v>1526</v>
      </c>
      <c r="B253" s="138" t="s">
        <v>314</v>
      </c>
      <c r="C253" s="389">
        <v>600</v>
      </c>
      <c r="D253" s="371"/>
    </row>
    <row r="254" spans="1:4" s="134" customFormat="1" ht="25.5" customHeight="1" x14ac:dyDescent="0.25">
      <c r="A254" s="381">
        <v>8.3000000000000007</v>
      </c>
      <c r="B254" s="133" t="s">
        <v>315</v>
      </c>
      <c r="C254" s="382">
        <f>C255</f>
        <v>8115484</v>
      </c>
      <c r="D254" s="373"/>
    </row>
    <row r="255" spans="1:4" s="134" customFormat="1" ht="25.5" customHeight="1" x14ac:dyDescent="0.25">
      <c r="A255" s="383" t="s">
        <v>1527</v>
      </c>
      <c r="B255" s="144" t="s">
        <v>30</v>
      </c>
      <c r="C255" s="384">
        <f>SUM(C256:C258)</f>
        <v>8115484</v>
      </c>
      <c r="D255" s="373"/>
    </row>
    <row r="256" spans="1:4" s="125" customFormat="1" ht="25.5" customHeight="1" x14ac:dyDescent="0.25">
      <c r="A256" s="385" t="s">
        <v>1528</v>
      </c>
      <c r="B256" s="138" t="s">
        <v>316</v>
      </c>
      <c r="C256" s="389">
        <v>0</v>
      </c>
      <c r="D256" s="371"/>
    </row>
    <row r="257" spans="1:4" s="125" customFormat="1" ht="25.5" customHeight="1" x14ac:dyDescent="0.25">
      <c r="A257" s="385" t="s">
        <v>1529</v>
      </c>
      <c r="B257" s="138" t="s">
        <v>317</v>
      </c>
      <c r="C257" s="389">
        <v>8115484</v>
      </c>
      <c r="D257" s="371"/>
    </row>
    <row r="258" spans="1:4" s="125" customFormat="1" ht="25.5" customHeight="1" x14ac:dyDescent="0.25">
      <c r="A258" s="385" t="s">
        <v>1530</v>
      </c>
      <c r="B258" s="138" t="s">
        <v>1331</v>
      </c>
      <c r="C258" s="389">
        <v>0</v>
      </c>
      <c r="D258" s="371"/>
    </row>
    <row r="259" spans="1:4" s="142" customFormat="1" ht="25.5" customHeight="1" x14ac:dyDescent="0.25">
      <c r="A259" s="401">
        <v>9</v>
      </c>
      <c r="B259" s="410" t="s">
        <v>318</v>
      </c>
      <c r="C259" s="405">
        <f>C260+C263+C264+C269+C273+C274</f>
        <v>0</v>
      </c>
      <c r="D259" s="377"/>
    </row>
    <row r="260" spans="1:4" s="142" customFormat="1" ht="33.75" customHeight="1" x14ac:dyDescent="0.25">
      <c r="A260" s="381">
        <v>9.1</v>
      </c>
      <c r="B260" s="133" t="s">
        <v>319</v>
      </c>
      <c r="C260" s="382">
        <f>C261</f>
        <v>0</v>
      </c>
      <c r="D260" s="377"/>
    </row>
    <row r="261" spans="1:4" s="134" customFormat="1" ht="25.5" customHeight="1" x14ac:dyDescent="0.25">
      <c r="A261" s="383" t="s">
        <v>1531</v>
      </c>
      <c r="B261" s="144" t="s">
        <v>320</v>
      </c>
      <c r="C261" s="384">
        <f>SUM(C262)</f>
        <v>0</v>
      </c>
      <c r="D261" s="373"/>
    </row>
    <row r="262" spans="1:4" s="125" customFormat="1" ht="25.5" customHeight="1" x14ac:dyDescent="0.25">
      <c r="A262" s="385" t="s">
        <v>1532</v>
      </c>
      <c r="B262" s="138" t="s">
        <v>320</v>
      </c>
      <c r="C262" s="389">
        <v>0</v>
      </c>
      <c r="D262" s="371"/>
    </row>
    <row r="263" spans="1:4" s="142" customFormat="1" ht="25.5" customHeight="1" x14ac:dyDescent="0.25">
      <c r="A263" s="381">
        <v>9.1999999999999993</v>
      </c>
      <c r="B263" s="133" t="s">
        <v>321</v>
      </c>
      <c r="C263" s="382">
        <v>0</v>
      </c>
      <c r="D263" s="377"/>
    </row>
    <row r="264" spans="1:4" s="142" customFormat="1" ht="25.5" customHeight="1" x14ac:dyDescent="0.25">
      <c r="A264" s="381">
        <v>9.3000000000000007</v>
      </c>
      <c r="B264" s="133" t="s">
        <v>322</v>
      </c>
      <c r="C264" s="382">
        <f>C265+C267</f>
        <v>0</v>
      </c>
      <c r="D264" s="377"/>
    </row>
    <row r="265" spans="1:4" s="134" customFormat="1" ht="25.5" customHeight="1" x14ac:dyDescent="0.25">
      <c r="A265" s="383" t="s">
        <v>1533</v>
      </c>
      <c r="B265" s="144" t="s">
        <v>323</v>
      </c>
      <c r="C265" s="384">
        <f>SUM(C266)</f>
        <v>0</v>
      </c>
      <c r="D265" s="373"/>
    </row>
    <row r="266" spans="1:4" s="125" customFormat="1" ht="25.5" customHeight="1" x14ac:dyDescent="0.25">
      <c r="A266" s="385" t="s">
        <v>1534</v>
      </c>
      <c r="B266" s="138" t="s">
        <v>323</v>
      </c>
      <c r="C266" s="389">
        <v>0</v>
      </c>
      <c r="D266" s="371"/>
    </row>
    <row r="267" spans="1:4" s="134" customFormat="1" ht="25.5" customHeight="1" x14ac:dyDescent="0.25">
      <c r="A267" s="383" t="s">
        <v>1535</v>
      </c>
      <c r="B267" s="144" t="s">
        <v>324</v>
      </c>
      <c r="C267" s="391">
        <f>SUM(C268)</f>
        <v>0</v>
      </c>
      <c r="D267" s="373"/>
    </row>
    <row r="268" spans="1:4" s="125" customFormat="1" ht="25.5" customHeight="1" x14ac:dyDescent="0.25">
      <c r="A268" s="385" t="s">
        <v>1536</v>
      </c>
      <c r="B268" s="138" t="s">
        <v>324</v>
      </c>
      <c r="C268" s="389">
        <v>0</v>
      </c>
      <c r="D268" s="371"/>
    </row>
    <row r="269" spans="1:4" s="142" customFormat="1" ht="25.5" customHeight="1" x14ac:dyDescent="0.25">
      <c r="A269" s="381">
        <v>9.4</v>
      </c>
      <c r="B269" s="133" t="s">
        <v>325</v>
      </c>
      <c r="C269" s="382">
        <f>C270</f>
        <v>0</v>
      </c>
      <c r="D269" s="377"/>
    </row>
    <row r="270" spans="1:4" s="134" customFormat="1" ht="25.5" customHeight="1" x14ac:dyDescent="0.25">
      <c r="A270" s="383" t="s">
        <v>1537</v>
      </c>
      <c r="B270" s="131" t="s">
        <v>82</v>
      </c>
      <c r="C270" s="384">
        <f>SUM(C271:C272)</f>
        <v>0</v>
      </c>
      <c r="D270" s="373"/>
    </row>
    <row r="271" spans="1:4" s="125" customFormat="1" ht="25.5" customHeight="1" x14ac:dyDescent="0.25">
      <c r="A271" s="385" t="s">
        <v>1538</v>
      </c>
      <c r="B271" s="138" t="s">
        <v>326</v>
      </c>
      <c r="C271" s="389">
        <v>0</v>
      </c>
      <c r="D271" s="371"/>
    </row>
    <row r="272" spans="1:4" s="125" customFormat="1" ht="25.5" customHeight="1" x14ac:dyDescent="0.25">
      <c r="A272" s="385" t="s">
        <v>1539</v>
      </c>
      <c r="B272" s="138" t="s">
        <v>327</v>
      </c>
      <c r="C272" s="389">
        <v>0</v>
      </c>
      <c r="D272" s="371"/>
    </row>
    <row r="273" spans="1:4" s="142" customFormat="1" ht="25.5" customHeight="1" x14ac:dyDescent="0.25">
      <c r="A273" s="381">
        <v>9.5</v>
      </c>
      <c r="B273" s="133" t="s">
        <v>328</v>
      </c>
      <c r="C273" s="382">
        <v>0</v>
      </c>
      <c r="D273" s="377"/>
    </row>
    <row r="274" spans="1:4" s="142" customFormat="1" ht="38.25" customHeight="1" x14ac:dyDescent="0.25">
      <c r="A274" s="381">
        <v>9.6</v>
      </c>
      <c r="B274" s="133" t="s">
        <v>329</v>
      </c>
      <c r="C274" s="382">
        <f>C275</f>
        <v>0</v>
      </c>
      <c r="D274" s="377"/>
    </row>
    <row r="275" spans="1:4" s="142" customFormat="1" ht="25.5" customHeight="1" x14ac:dyDescent="0.25">
      <c r="A275" s="383" t="s">
        <v>1540</v>
      </c>
      <c r="B275" s="144" t="s">
        <v>330</v>
      </c>
      <c r="C275" s="394">
        <f>SUM(C276:C278)</f>
        <v>0</v>
      </c>
      <c r="D275" s="377"/>
    </row>
    <row r="276" spans="1:4" s="145" customFormat="1" ht="25.5" customHeight="1" x14ac:dyDescent="0.25">
      <c r="A276" s="385" t="s">
        <v>1541</v>
      </c>
      <c r="B276" s="138" t="s">
        <v>331</v>
      </c>
      <c r="C276" s="389">
        <v>0</v>
      </c>
      <c r="D276" s="378"/>
    </row>
    <row r="277" spans="1:4" s="145" customFormat="1" ht="25.5" customHeight="1" x14ac:dyDescent="0.25">
      <c r="A277" s="385" t="s">
        <v>1542</v>
      </c>
      <c r="B277" s="138" t="s">
        <v>332</v>
      </c>
      <c r="C277" s="389">
        <v>0</v>
      </c>
      <c r="D277" s="378"/>
    </row>
    <row r="278" spans="1:4" s="145" customFormat="1" ht="25.5" customHeight="1" x14ac:dyDescent="0.25">
      <c r="A278" s="385" t="s">
        <v>1543</v>
      </c>
      <c r="B278" s="138" t="s">
        <v>179</v>
      </c>
      <c r="C278" s="389">
        <v>0</v>
      </c>
      <c r="D278" s="378"/>
    </row>
    <row r="279" spans="1:4" s="142" customFormat="1" ht="25.5" customHeight="1" x14ac:dyDescent="0.25">
      <c r="A279" s="401">
        <v>10</v>
      </c>
      <c r="B279" s="404" t="s">
        <v>333</v>
      </c>
      <c r="C279" s="405">
        <f>C280+C283+C285</f>
        <v>0</v>
      </c>
      <c r="D279" s="377"/>
    </row>
    <row r="280" spans="1:4" s="142" customFormat="1" ht="25.5" customHeight="1" x14ac:dyDescent="0.25">
      <c r="A280" s="383">
        <v>10.1</v>
      </c>
      <c r="B280" s="131" t="s">
        <v>334</v>
      </c>
      <c r="C280" s="384">
        <f>SUM(C281:C282)</f>
        <v>0</v>
      </c>
      <c r="D280" s="377"/>
    </row>
    <row r="281" spans="1:4" s="146" customFormat="1" ht="25.5" customHeight="1" x14ac:dyDescent="0.25">
      <c r="A281" s="385" t="s">
        <v>1544</v>
      </c>
      <c r="B281" s="138" t="s">
        <v>334</v>
      </c>
      <c r="C281" s="389">
        <v>0</v>
      </c>
      <c r="D281" s="379"/>
    </row>
    <row r="282" spans="1:4" s="146" customFormat="1" ht="25.5" customHeight="1" x14ac:dyDescent="0.25">
      <c r="A282" s="385" t="s">
        <v>1545</v>
      </c>
      <c r="B282" s="138" t="s">
        <v>335</v>
      </c>
      <c r="C282" s="389">
        <v>0</v>
      </c>
      <c r="D282" s="379"/>
    </row>
    <row r="283" spans="1:4" s="142" customFormat="1" ht="25.5" customHeight="1" x14ac:dyDescent="0.25">
      <c r="A283" s="383">
        <v>10.199999999999999</v>
      </c>
      <c r="B283" s="131" t="s">
        <v>336</v>
      </c>
      <c r="C283" s="384">
        <f>SUM(C284)</f>
        <v>0</v>
      </c>
      <c r="D283" s="377"/>
    </row>
    <row r="284" spans="1:4" s="146" customFormat="1" ht="25.5" customHeight="1" x14ac:dyDescent="0.25">
      <c r="A284" s="385" t="s">
        <v>1546</v>
      </c>
      <c r="B284" s="138" t="s">
        <v>336</v>
      </c>
      <c r="C284" s="389">
        <v>0</v>
      </c>
      <c r="D284" s="379"/>
    </row>
    <row r="285" spans="1:4" s="142" customFormat="1" ht="25.5" customHeight="1" x14ac:dyDescent="0.25">
      <c r="A285" s="383">
        <v>10.3</v>
      </c>
      <c r="B285" s="131" t="s">
        <v>337</v>
      </c>
      <c r="C285" s="384">
        <f>SUM(C286)</f>
        <v>0</v>
      </c>
      <c r="D285" s="377"/>
    </row>
    <row r="286" spans="1:4" s="146" customFormat="1" ht="25.5" customHeight="1" x14ac:dyDescent="0.25">
      <c r="A286" s="385" t="s">
        <v>1547</v>
      </c>
      <c r="B286" s="138" t="s">
        <v>337</v>
      </c>
      <c r="C286" s="389">
        <v>0</v>
      </c>
      <c r="D286" s="379"/>
    </row>
    <row r="287" spans="1:4" s="142" customFormat="1" ht="25.5" customHeight="1" x14ac:dyDescent="0.25">
      <c r="A287" s="401">
        <v>11</v>
      </c>
      <c r="B287" s="404" t="s">
        <v>32</v>
      </c>
      <c r="C287" s="405">
        <f>C288</f>
        <v>0</v>
      </c>
      <c r="D287" s="377"/>
    </row>
    <row r="288" spans="1:4" s="142" customFormat="1" ht="25.5" customHeight="1" x14ac:dyDescent="0.25">
      <c r="A288" s="381">
        <v>11.1</v>
      </c>
      <c r="B288" s="133" t="s">
        <v>338</v>
      </c>
      <c r="C288" s="382">
        <f>C289</f>
        <v>0</v>
      </c>
      <c r="D288" s="377"/>
    </row>
    <row r="289" spans="1:4" s="134" customFormat="1" ht="25.5" customHeight="1" x14ac:dyDescent="0.25">
      <c r="A289" s="383" t="s">
        <v>1548</v>
      </c>
      <c r="B289" s="131" t="s">
        <v>339</v>
      </c>
      <c r="C289" s="384">
        <f>SUM(C290:C292)</f>
        <v>0</v>
      </c>
      <c r="D289" s="373"/>
    </row>
    <row r="290" spans="1:4" s="125" customFormat="1" ht="25.5" customHeight="1" x14ac:dyDescent="0.25">
      <c r="A290" s="385" t="s">
        <v>1549</v>
      </c>
      <c r="B290" s="138" t="s">
        <v>340</v>
      </c>
      <c r="C290" s="389">
        <v>0</v>
      </c>
      <c r="D290" s="371"/>
    </row>
    <row r="291" spans="1:4" s="125" customFormat="1" ht="25.5" customHeight="1" x14ac:dyDescent="0.25">
      <c r="A291" s="385" t="s">
        <v>1550</v>
      </c>
      <c r="B291" s="138" t="s">
        <v>341</v>
      </c>
      <c r="C291" s="389">
        <v>0</v>
      </c>
      <c r="D291" s="371"/>
    </row>
    <row r="292" spans="1:4" s="125" customFormat="1" ht="25.5" customHeight="1" x14ac:dyDescent="0.25">
      <c r="A292" s="385" t="s">
        <v>1551</v>
      </c>
      <c r="B292" s="138" t="s">
        <v>342</v>
      </c>
      <c r="C292" s="389">
        <v>0</v>
      </c>
      <c r="D292" s="371"/>
    </row>
    <row r="293" spans="1:4" s="142" customFormat="1" ht="25.5" customHeight="1" x14ac:dyDescent="0.25">
      <c r="A293" s="401">
        <v>12</v>
      </c>
      <c r="B293" s="404" t="s">
        <v>343</v>
      </c>
      <c r="C293" s="405">
        <v>0</v>
      </c>
      <c r="D293" s="377"/>
    </row>
    <row r="294" spans="1:4" s="416" customFormat="1" ht="3.75" customHeight="1" x14ac:dyDescent="0.25">
      <c r="A294" s="412"/>
      <c r="B294" s="413"/>
      <c r="C294" s="414"/>
      <c r="D294" s="415"/>
    </row>
    <row r="295" spans="1:4" s="147" customFormat="1" ht="26.25" customHeight="1" x14ac:dyDescent="0.25">
      <c r="A295" s="742" t="s">
        <v>344</v>
      </c>
      <c r="B295" s="743"/>
      <c r="C295" s="411">
        <f>C6+C48+C54+C58+C180+C209+C232+C243+C259+C279+C287+C293</f>
        <v>39762299</v>
      </c>
      <c r="D295" s="380"/>
    </row>
    <row r="296" spans="1:4" s="119" customFormat="1" ht="36.75" hidden="1" customHeight="1" x14ac:dyDescent="0.25">
      <c r="A296" s="116"/>
      <c r="B296" s="117"/>
      <c r="C296" s="118"/>
    </row>
    <row r="297" spans="1:4" ht="36.75" hidden="1" customHeight="1" x14ac:dyDescent="0.25"/>
    <row r="298" spans="1:4" ht="36.75" hidden="1" customHeight="1" x14ac:dyDescent="0.25"/>
    <row r="299" spans="1:4" ht="36.75" hidden="1" customHeight="1" x14ac:dyDescent="0.25"/>
    <row r="300" spans="1:4" ht="36.75" hidden="1" customHeight="1" x14ac:dyDescent="0.25"/>
    <row r="301" spans="1:4" ht="36.75" hidden="1" customHeight="1" x14ac:dyDescent="0.25"/>
    <row r="302" spans="1:4" ht="36.75" hidden="1" customHeight="1" x14ac:dyDescent="0.25"/>
    <row r="303" spans="1:4" ht="36.75" hidden="1" customHeight="1" x14ac:dyDescent="0.25"/>
    <row r="304" spans="1:4"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row r="943" ht="36.75" hidden="1" customHeight="1" x14ac:dyDescent="0.25"/>
    <row r="944" ht="36.75" hidden="1" customHeight="1" x14ac:dyDescent="0.25"/>
  </sheetData>
  <mergeCells count="6">
    <mergeCell ref="A295:B295"/>
    <mergeCell ref="A3:A4"/>
    <mergeCell ref="B3:B4"/>
    <mergeCell ref="C3:C4"/>
    <mergeCell ref="A1:C1"/>
    <mergeCell ref="A2:C2"/>
  </mergeCells>
  <conditionalFormatting sqref="C219 C226:C227 C223 C215 C229 C221 C188 C217 C230:IV230">
    <cfRule type="containsBlanks" dxfId="267" priority="18">
      <formula>LEN(TRIM(C188))=0</formula>
    </cfRule>
  </conditionalFormatting>
  <conditionalFormatting sqref="C240">
    <cfRule type="containsBlanks" dxfId="266" priority="15">
      <formula>LEN(TRIM(C240))=0</formula>
    </cfRule>
  </conditionalFormatting>
  <conditionalFormatting sqref="C236">
    <cfRule type="containsBlanks" dxfId="265" priority="14">
      <formula>LEN(TRIM(C236))=0</formula>
    </cfRule>
  </conditionalFormatting>
  <conditionalFormatting sqref="B234:C234">
    <cfRule type="containsBlanks" dxfId="264" priority="12">
      <formula>LEN(TRIM(B234))=0</formula>
    </cfRule>
  </conditionalFormatting>
  <conditionalFormatting sqref="B236">
    <cfRule type="containsBlanks" dxfId="263" priority="8">
      <formula>LEN(TRIM(B236))=0</formula>
    </cfRule>
  </conditionalFormatting>
  <conditionalFormatting sqref="B238">
    <cfRule type="containsBlanks" dxfId="262" priority="7">
      <formula>LEN(TRIM(B238))=0</formula>
    </cfRule>
  </conditionalFormatting>
  <conditionalFormatting sqref="B240">
    <cfRule type="containsBlanks" dxfId="261" priority="6">
      <formula>LEN(TRIM(B240))=0</formula>
    </cfRule>
  </conditionalFormatting>
  <conditionalFormatting sqref="C238">
    <cfRule type="containsBlanks" dxfId="260" priority="4">
      <formula>LEN(TRIM(C238))=0</formula>
    </cfRule>
  </conditionalFormatting>
  <conditionalFormatting sqref="B233">
    <cfRule type="containsBlanks" dxfId="259" priority="3">
      <formula>LEN(TRIM(B233))=0</formula>
    </cfRule>
  </conditionalFormatting>
  <conditionalFormatting sqref="C233">
    <cfRule type="containsBlanks" dxfId="258" priority="2">
      <formula>LEN(TRIM(C233))=0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sqref="C268 C266 C43 C284 C239 C67 C228 C189:C192 C222 C175:C177 C173 C24:C26 C21:C22 C108:C110 C183:C187 C18:C19 C9:C15 C33 C35 C82:C85 C74:C78 C46:C47 C286 C57 C116:C119 C237 C37 C39:C41 C61:C65 C69:C72 C87:C89 C91:C97 C112:C114 C99:C102 C121:C126 C128:C135 C137:C144 C150:C152 C169 C154:C159 C162:C166 C146:C148 C171 C194:C202 C205 C208 C216 C179 C218 C212 C224 C214 C220 C231 C235 C250:C253 C241:C242 C246:C247 C256:C258 C262 C271:C272 C276:C278 C281:C282 C104:C106 C290:C292">
      <formula1>0</formula1>
    </dataValidation>
  </dataValidations>
  <printOptions horizontalCentered="1" gridLines="1"/>
  <pageMargins left="0.78740157480314965" right="0.55118110236220474" top="0.62" bottom="0.43307086614173229" header="0.39370078740157483" footer="0.23622047244094491"/>
  <pageSetup scale="81" orientation="portrait" r:id="rId1"/>
  <headerFooter>
    <oddFooter xml:space="preserve">&amp;L&amp;"-,Cursiva"          Ejercicio Fiscal 2018&amp;RPágina &amp;P de &amp;N&amp;K00+000----------- &amp;K01+000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3" tint="0.39997558519241921"/>
  </sheetPr>
  <dimension ref="A1:AB521"/>
  <sheetViews>
    <sheetView tabSelected="1" zoomScalePageLayoutView="90" workbookViewId="0">
      <selection activeCell="E7" sqref="E7"/>
    </sheetView>
  </sheetViews>
  <sheetFormatPr baseColWidth="10" defaultColWidth="0" defaultRowHeight="0" customHeight="1" zeroHeight="1" x14ac:dyDescent="0.25"/>
  <cols>
    <col min="1" max="1" width="8.42578125" style="100" customWidth="1"/>
    <col min="2" max="2" width="55.140625" style="101" customWidth="1"/>
    <col min="3" max="4" width="17.7109375" style="102" customWidth="1"/>
    <col min="5" max="5" width="20.5703125" style="102" customWidth="1"/>
    <col min="6" max="6" width="19.140625" style="102" customWidth="1"/>
    <col min="7" max="7" width="18.7109375" style="102" customWidth="1"/>
    <col min="8" max="8" width="17.7109375" style="102" customWidth="1"/>
    <col min="9" max="9" width="18.7109375" style="102" customWidth="1"/>
    <col min="10" max="10" width="17.7109375" style="102" customWidth="1"/>
    <col min="11" max="11" width="20.140625" style="102" customWidth="1"/>
    <col min="12" max="13" width="17.7109375" style="102" customWidth="1"/>
    <col min="14" max="14" width="0.28515625" style="35" customWidth="1"/>
    <col min="15" max="15" width="11.42578125" style="35" hidden="1" customWidth="1"/>
    <col min="16" max="28" width="0" style="35" hidden="1" customWidth="1"/>
    <col min="29" max="16384" width="11.42578125" style="35" hidden="1"/>
  </cols>
  <sheetData>
    <row r="1" spans="1:15" customFormat="1" ht="33" customHeight="1" x14ac:dyDescent="0.25">
      <c r="A1" s="757" t="s">
        <v>1788</v>
      </c>
      <c r="B1" s="758"/>
      <c r="C1" s="758"/>
      <c r="D1" s="758"/>
      <c r="E1" s="758"/>
      <c r="F1" s="758"/>
      <c r="G1" s="758"/>
      <c r="H1" s="758"/>
      <c r="I1" s="758"/>
      <c r="J1" s="758"/>
      <c r="K1" s="758"/>
      <c r="L1" s="758"/>
      <c r="M1" s="758"/>
      <c r="N1" s="759"/>
    </row>
    <row r="2" spans="1:15" customFormat="1" ht="16.5" customHeight="1" x14ac:dyDescent="0.35">
      <c r="A2" s="760" t="str">
        <f>'Objetivos PMD'!$B$3</f>
        <v>Municipio:  SAN JUANITO DE ESCOBEDO JALISCO</v>
      </c>
      <c r="B2" s="761"/>
      <c r="C2" s="761"/>
      <c r="D2" s="761"/>
      <c r="E2" s="761"/>
      <c r="F2" s="761"/>
      <c r="G2" s="761"/>
      <c r="H2" s="761"/>
      <c r="I2" s="761"/>
      <c r="J2" s="761"/>
      <c r="K2" s="761"/>
      <c r="L2" s="761"/>
      <c r="M2" s="761"/>
      <c r="N2" s="762"/>
    </row>
    <row r="3" spans="1:15" s="90" customFormat="1" ht="21" customHeight="1" x14ac:dyDescent="0.25">
      <c r="A3" s="766" t="s">
        <v>754</v>
      </c>
      <c r="B3" s="768" t="s">
        <v>5</v>
      </c>
      <c r="C3" s="755" t="s">
        <v>1332</v>
      </c>
      <c r="D3" s="755" t="s">
        <v>41</v>
      </c>
      <c r="E3" s="770" t="s">
        <v>755</v>
      </c>
      <c r="F3" s="771"/>
      <c r="G3" s="771"/>
      <c r="H3" s="772"/>
      <c r="I3" s="770" t="s">
        <v>43</v>
      </c>
      <c r="J3" s="773"/>
      <c r="K3" s="763" t="s">
        <v>40</v>
      </c>
      <c r="L3" s="763" t="s">
        <v>1048</v>
      </c>
      <c r="M3" s="765" t="s">
        <v>757</v>
      </c>
      <c r="N3" s="423"/>
    </row>
    <row r="4" spans="1:15" s="90" customFormat="1" ht="49.5" customHeight="1" x14ac:dyDescent="0.25">
      <c r="A4" s="767"/>
      <c r="B4" s="769"/>
      <c r="C4" s="756"/>
      <c r="D4" s="756"/>
      <c r="E4" s="424" t="s">
        <v>1634</v>
      </c>
      <c r="F4" s="425" t="s">
        <v>1635</v>
      </c>
      <c r="G4" s="425" t="s">
        <v>758</v>
      </c>
      <c r="H4" s="426" t="s">
        <v>315</v>
      </c>
      <c r="I4" s="427" t="s">
        <v>1047</v>
      </c>
      <c r="J4" s="427" t="s">
        <v>315</v>
      </c>
      <c r="K4" s="774"/>
      <c r="L4" s="764"/>
      <c r="M4" s="765"/>
      <c r="N4" s="423"/>
    </row>
    <row r="5" spans="1:15" s="422" customFormat="1" ht="3.75" customHeight="1" x14ac:dyDescent="0.25">
      <c r="A5" s="417"/>
      <c r="B5" s="418"/>
      <c r="C5" s="419"/>
      <c r="D5" s="419"/>
      <c r="E5" s="418"/>
      <c r="F5" s="418"/>
      <c r="G5" s="418"/>
      <c r="H5" s="418"/>
      <c r="I5" s="420"/>
      <c r="J5" s="420"/>
      <c r="K5" s="420"/>
      <c r="L5" s="420"/>
      <c r="M5" s="420"/>
      <c r="N5" s="421"/>
    </row>
    <row r="6" spans="1:15" s="89" customFormat="1" ht="25.5" customHeight="1" x14ac:dyDescent="0.25">
      <c r="A6" s="430">
        <v>1000</v>
      </c>
      <c r="B6" s="431" t="s">
        <v>46</v>
      </c>
      <c r="C6" s="429">
        <f t="shared" ref="C6:N6" si="0">C7+C12+C17+C26+C31+C38+C40</f>
        <v>322000</v>
      </c>
      <c r="D6" s="429">
        <f>D7+D12+D17+D26+D31+D38+D40</f>
        <v>0</v>
      </c>
      <c r="E6" s="429">
        <f t="shared" si="0"/>
        <v>0</v>
      </c>
      <c r="F6" s="429">
        <f t="shared" si="0"/>
        <v>2965244</v>
      </c>
      <c r="G6" s="429">
        <f t="shared" si="0"/>
        <v>10893056</v>
      </c>
      <c r="H6" s="429">
        <f t="shared" si="0"/>
        <v>0</v>
      </c>
      <c r="I6" s="429">
        <f t="shared" si="0"/>
        <v>0</v>
      </c>
      <c r="J6" s="429">
        <f t="shared" si="0"/>
        <v>0</v>
      </c>
      <c r="K6" s="429">
        <f t="shared" si="0"/>
        <v>0</v>
      </c>
      <c r="L6" s="429">
        <f t="shared" si="0"/>
        <v>0</v>
      </c>
      <c r="M6" s="429">
        <f>SUM(C6:L6)</f>
        <v>14180300</v>
      </c>
      <c r="N6" s="428">
        <f t="shared" si="0"/>
        <v>0</v>
      </c>
    </row>
    <row r="7" spans="1:15" customFormat="1" ht="25.5" customHeight="1" x14ac:dyDescent="0.25">
      <c r="A7" s="154">
        <v>1100</v>
      </c>
      <c r="B7" s="155" t="s">
        <v>346</v>
      </c>
      <c r="C7" s="148">
        <f>SUM(C8:C11)</f>
        <v>0</v>
      </c>
      <c r="D7" s="148">
        <f>SUM(D8:D11)</f>
        <v>0</v>
      </c>
      <c r="E7" s="148">
        <f t="shared" ref="E7:L7" si="1">SUM(E8:E11)</f>
        <v>0</v>
      </c>
      <c r="F7" s="148">
        <f t="shared" si="1"/>
        <v>2564772</v>
      </c>
      <c r="G7" s="148">
        <f t="shared" si="1"/>
        <v>6829320</v>
      </c>
      <c r="H7" s="148">
        <f t="shared" si="1"/>
        <v>0</v>
      </c>
      <c r="I7" s="148">
        <f t="shared" si="1"/>
        <v>0</v>
      </c>
      <c r="J7" s="148">
        <f t="shared" si="1"/>
        <v>0</v>
      </c>
      <c r="K7" s="148">
        <f t="shared" si="1"/>
        <v>0</v>
      </c>
      <c r="L7" s="148">
        <f t="shared" si="1"/>
        <v>0</v>
      </c>
      <c r="M7" s="148">
        <f t="shared" ref="M7:M70" si="2">SUM(C7:L7)</f>
        <v>9394092</v>
      </c>
      <c r="N7" s="160"/>
      <c r="O7">
        <v>1</v>
      </c>
    </row>
    <row r="8" spans="1:15" customFormat="1" ht="25.5" customHeight="1" x14ac:dyDescent="0.25">
      <c r="A8" s="161">
        <v>111</v>
      </c>
      <c r="B8" s="156" t="s">
        <v>347</v>
      </c>
      <c r="C8" s="151">
        <v>0</v>
      </c>
      <c r="D8" s="151">
        <v>0</v>
      </c>
      <c r="E8" s="151">
        <v>0</v>
      </c>
      <c r="F8" s="151">
        <v>0</v>
      </c>
      <c r="G8" s="151">
        <v>2403120</v>
      </c>
      <c r="H8" s="151">
        <v>0</v>
      </c>
      <c r="I8" s="151">
        <v>0</v>
      </c>
      <c r="J8" s="151">
        <v>0</v>
      </c>
      <c r="K8" s="151">
        <v>0</v>
      </c>
      <c r="L8" s="151">
        <v>0</v>
      </c>
      <c r="M8" s="149">
        <f t="shared" si="2"/>
        <v>2403120</v>
      </c>
      <c r="N8" s="162"/>
      <c r="O8">
        <v>2</v>
      </c>
    </row>
    <row r="9" spans="1:15" customFormat="1" ht="25.5" customHeight="1" x14ac:dyDescent="0.25">
      <c r="A9" s="161">
        <v>112</v>
      </c>
      <c r="B9" s="157" t="s">
        <v>348</v>
      </c>
      <c r="C9" s="151">
        <v>0</v>
      </c>
      <c r="D9" s="151">
        <v>0</v>
      </c>
      <c r="E9" s="151">
        <v>0</v>
      </c>
      <c r="F9" s="151">
        <v>0</v>
      </c>
      <c r="G9" s="151">
        <v>0</v>
      </c>
      <c r="H9" s="151">
        <v>0</v>
      </c>
      <c r="I9" s="151">
        <v>0</v>
      </c>
      <c r="J9" s="151">
        <v>0</v>
      </c>
      <c r="K9" s="151">
        <v>0</v>
      </c>
      <c r="L9" s="151">
        <v>0</v>
      </c>
      <c r="M9" s="149">
        <f t="shared" si="2"/>
        <v>0</v>
      </c>
      <c r="N9" s="162"/>
      <c r="O9">
        <v>3</v>
      </c>
    </row>
    <row r="10" spans="1:15" customFormat="1" ht="25.5" customHeight="1" x14ac:dyDescent="0.25">
      <c r="A10" s="161">
        <v>113</v>
      </c>
      <c r="B10" s="157" t="s">
        <v>349</v>
      </c>
      <c r="C10" s="151">
        <v>0</v>
      </c>
      <c r="D10" s="151">
        <v>0</v>
      </c>
      <c r="E10" s="151">
        <v>0</v>
      </c>
      <c r="F10" s="151">
        <v>2564772</v>
      </c>
      <c r="G10" s="151">
        <v>4426200</v>
      </c>
      <c r="H10" s="151">
        <v>0</v>
      </c>
      <c r="I10" s="151">
        <v>0</v>
      </c>
      <c r="J10" s="151">
        <v>0</v>
      </c>
      <c r="K10" s="151">
        <v>0</v>
      </c>
      <c r="L10" s="151">
        <v>0</v>
      </c>
      <c r="M10" s="149">
        <f t="shared" si="2"/>
        <v>6990972</v>
      </c>
      <c r="N10" s="160"/>
    </row>
    <row r="11" spans="1:15" customFormat="1" ht="25.5" customHeight="1" x14ac:dyDescent="0.25">
      <c r="A11" s="161">
        <v>114</v>
      </c>
      <c r="B11" s="157" t="s">
        <v>350</v>
      </c>
      <c r="C11" s="151">
        <v>0</v>
      </c>
      <c r="D11" s="151">
        <v>0</v>
      </c>
      <c r="E11" s="151">
        <v>0</v>
      </c>
      <c r="F11" s="151">
        <v>0</v>
      </c>
      <c r="G11" s="151">
        <v>0</v>
      </c>
      <c r="H11" s="151">
        <v>0</v>
      </c>
      <c r="I11" s="151">
        <v>0</v>
      </c>
      <c r="J11" s="151">
        <v>0</v>
      </c>
      <c r="K11" s="151">
        <v>0</v>
      </c>
      <c r="L11" s="151">
        <v>0</v>
      </c>
      <c r="M11" s="149">
        <f t="shared" si="2"/>
        <v>0</v>
      </c>
      <c r="N11" s="160"/>
      <c r="O11">
        <v>101</v>
      </c>
    </row>
    <row r="12" spans="1:15" customFormat="1" ht="25.5" customHeight="1" x14ac:dyDescent="0.25">
      <c r="A12" s="154">
        <v>1200</v>
      </c>
      <c r="B12" s="155" t="s">
        <v>351</v>
      </c>
      <c r="C12" s="148">
        <f t="shared" ref="C12:L12" si="3">SUM(C13:C16)</f>
        <v>0</v>
      </c>
      <c r="D12" s="148">
        <f>SUM(D13:D16)</f>
        <v>0</v>
      </c>
      <c r="E12" s="148">
        <f t="shared" si="3"/>
        <v>0</v>
      </c>
      <c r="F12" s="148">
        <f t="shared" si="3"/>
        <v>0</v>
      </c>
      <c r="G12" s="148">
        <f t="shared" si="3"/>
        <v>2637264</v>
      </c>
      <c r="H12" s="148">
        <f t="shared" si="3"/>
        <v>0</v>
      </c>
      <c r="I12" s="148">
        <f t="shared" si="3"/>
        <v>0</v>
      </c>
      <c r="J12" s="148">
        <f t="shared" si="3"/>
        <v>0</v>
      </c>
      <c r="K12" s="148">
        <f t="shared" si="3"/>
        <v>0</v>
      </c>
      <c r="L12" s="148">
        <f t="shared" si="3"/>
        <v>0</v>
      </c>
      <c r="M12" s="148">
        <f t="shared" si="2"/>
        <v>2637264</v>
      </c>
      <c r="N12" s="163"/>
      <c r="O12">
        <v>102</v>
      </c>
    </row>
    <row r="13" spans="1:15" customFormat="1" ht="25.5" customHeight="1" x14ac:dyDescent="0.25">
      <c r="A13" s="161">
        <v>121</v>
      </c>
      <c r="B13" s="157" t="s">
        <v>352</v>
      </c>
      <c r="C13" s="151">
        <v>0</v>
      </c>
      <c r="D13" s="151">
        <v>0</v>
      </c>
      <c r="E13" s="151">
        <v>0</v>
      </c>
      <c r="F13" s="151">
        <v>0</v>
      </c>
      <c r="G13" s="151">
        <v>0</v>
      </c>
      <c r="H13" s="151">
        <v>0</v>
      </c>
      <c r="I13" s="151">
        <v>0</v>
      </c>
      <c r="J13" s="151">
        <v>0</v>
      </c>
      <c r="K13" s="151">
        <v>0</v>
      </c>
      <c r="L13" s="151">
        <v>0</v>
      </c>
      <c r="M13" s="149">
        <f t="shared" si="2"/>
        <v>0</v>
      </c>
      <c r="N13" s="160"/>
      <c r="O13">
        <v>103</v>
      </c>
    </row>
    <row r="14" spans="1:15" customFormat="1" ht="25.5" customHeight="1" x14ac:dyDescent="0.25">
      <c r="A14" s="161">
        <v>122</v>
      </c>
      <c r="B14" s="157" t="s">
        <v>353</v>
      </c>
      <c r="C14" s="151">
        <v>0</v>
      </c>
      <c r="D14" s="151">
        <v>0</v>
      </c>
      <c r="E14" s="151">
        <v>0</v>
      </c>
      <c r="F14" s="151">
        <v>0</v>
      </c>
      <c r="G14" s="151">
        <v>2637264</v>
      </c>
      <c r="H14" s="151">
        <v>0</v>
      </c>
      <c r="I14" s="151">
        <v>0</v>
      </c>
      <c r="J14" s="151">
        <v>0</v>
      </c>
      <c r="K14" s="151">
        <v>0</v>
      </c>
      <c r="L14" s="151">
        <v>0</v>
      </c>
      <c r="M14" s="149">
        <f t="shared" si="2"/>
        <v>2637264</v>
      </c>
      <c r="N14" s="160"/>
      <c r="O14">
        <v>104</v>
      </c>
    </row>
    <row r="15" spans="1:15" customFormat="1" ht="25.5" customHeight="1" x14ac:dyDescent="0.25">
      <c r="A15" s="161">
        <v>123</v>
      </c>
      <c r="B15" s="157" t="s">
        <v>354</v>
      </c>
      <c r="C15" s="151">
        <v>0</v>
      </c>
      <c r="D15" s="151">
        <v>0</v>
      </c>
      <c r="E15" s="151">
        <v>0</v>
      </c>
      <c r="F15" s="151">
        <v>0</v>
      </c>
      <c r="G15" s="151">
        <v>0</v>
      </c>
      <c r="H15" s="151">
        <v>0</v>
      </c>
      <c r="I15" s="151">
        <v>0</v>
      </c>
      <c r="J15" s="151">
        <v>0</v>
      </c>
      <c r="K15" s="151">
        <v>0</v>
      </c>
      <c r="L15" s="151">
        <v>0</v>
      </c>
      <c r="M15" s="149">
        <f t="shared" si="2"/>
        <v>0</v>
      </c>
      <c r="N15" s="160"/>
      <c r="O15">
        <v>105</v>
      </c>
    </row>
    <row r="16" spans="1:15" customFormat="1" ht="39" customHeight="1" x14ac:dyDescent="0.25">
      <c r="A16" s="161">
        <v>124</v>
      </c>
      <c r="B16" s="157" t="s">
        <v>355</v>
      </c>
      <c r="C16" s="151">
        <v>0</v>
      </c>
      <c r="D16" s="151">
        <v>0</v>
      </c>
      <c r="E16" s="151">
        <v>0</v>
      </c>
      <c r="F16" s="151">
        <v>0</v>
      </c>
      <c r="G16" s="151">
        <v>0</v>
      </c>
      <c r="H16" s="151">
        <v>0</v>
      </c>
      <c r="I16" s="151">
        <v>0</v>
      </c>
      <c r="J16" s="151">
        <v>0</v>
      </c>
      <c r="K16" s="151">
        <v>0</v>
      </c>
      <c r="L16" s="151">
        <v>0</v>
      </c>
      <c r="M16" s="149">
        <f t="shared" si="2"/>
        <v>0</v>
      </c>
      <c r="N16" s="160"/>
      <c r="O16">
        <v>106</v>
      </c>
    </row>
    <row r="17" spans="1:15" customFormat="1" ht="25.5" customHeight="1" x14ac:dyDescent="0.25">
      <c r="A17" s="154">
        <v>1300</v>
      </c>
      <c r="B17" s="155" t="s">
        <v>356</v>
      </c>
      <c r="C17" s="148">
        <f>SUM(C18:C25)</f>
        <v>0</v>
      </c>
      <c r="D17" s="148">
        <f>SUM(D18:D25)</f>
        <v>0</v>
      </c>
      <c r="E17" s="148">
        <f t="shared" ref="E17:N17" si="4">SUM(E18:E25)</f>
        <v>0</v>
      </c>
      <c r="F17" s="148">
        <f t="shared" si="4"/>
        <v>386472</v>
      </c>
      <c r="G17" s="148">
        <f t="shared" si="4"/>
        <v>1426472</v>
      </c>
      <c r="H17" s="148">
        <f t="shared" si="4"/>
        <v>0</v>
      </c>
      <c r="I17" s="148">
        <f t="shared" si="4"/>
        <v>0</v>
      </c>
      <c r="J17" s="148">
        <f t="shared" si="4"/>
        <v>0</v>
      </c>
      <c r="K17" s="148">
        <f t="shared" si="4"/>
        <v>0</v>
      </c>
      <c r="L17" s="148">
        <f t="shared" si="4"/>
        <v>0</v>
      </c>
      <c r="M17" s="148">
        <f t="shared" si="2"/>
        <v>1812944</v>
      </c>
      <c r="N17" s="164">
        <f t="shared" si="4"/>
        <v>0</v>
      </c>
      <c r="O17">
        <v>199</v>
      </c>
    </row>
    <row r="18" spans="1:15" customFormat="1" ht="25.5" customHeight="1" x14ac:dyDescent="0.25">
      <c r="A18" s="161">
        <v>131</v>
      </c>
      <c r="B18" s="157" t="s">
        <v>357</v>
      </c>
      <c r="C18" s="151">
        <v>0</v>
      </c>
      <c r="D18" s="151">
        <v>0</v>
      </c>
      <c r="E18" s="151">
        <v>0</v>
      </c>
      <c r="F18" s="151">
        <v>0</v>
      </c>
      <c r="G18" s="151">
        <v>0</v>
      </c>
      <c r="H18" s="151">
        <v>0</v>
      </c>
      <c r="I18" s="151">
        <v>0</v>
      </c>
      <c r="J18" s="151">
        <v>0</v>
      </c>
      <c r="K18" s="151">
        <v>0</v>
      </c>
      <c r="L18" s="151">
        <v>0</v>
      </c>
      <c r="M18" s="149">
        <f t="shared" si="2"/>
        <v>0</v>
      </c>
      <c r="N18" s="160"/>
    </row>
    <row r="19" spans="1:15" customFormat="1" ht="25.5" customHeight="1" x14ac:dyDescent="0.25">
      <c r="A19" s="161">
        <v>132</v>
      </c>
      <c r="B19" s="157" t="s">
        <v>358</v>
      </c>
      <c r="C19" s="151">
        <v>0</v>
      </c>
      <c r="D19" s="151">
        <v>0</v>
      </c>
      <c r="E19" s="151">
        <v>0</v>
      </c>
      <c r="F19" s="151">
        <v>386472</v>
      </c>
      <c r="G19" s="151">
        <v>1426472</v>
      </c>
      <c r="H19" s="151">
        <v>0</v>
      </c>
      <c r="I19" s="151">
        <v>0</v>
      </c>
      <c r="J19" s="151">
        <v>0</v>
      </c>
      <c r="K19" s="151">
        <v>0</v>
      </c>
      <c r="L19" s="151">
        <v>0</v>
      </c>
      <c r="M19" s="149">
        <f t="shared" si="2"/>
        <v>1812944</v>
      </c>
      <c r="N19" s="160"/>
      <c r="O19" s="35" t="s">
        <v>359</v>
      </c>
    </row>
    <row r="20" spans="1:15" customFormat="1" ht="25.5" customHeight="1" x14ac:dyDescent="0.25">
      <c r="A20" s="161">
        <v>133</v>
      </c>
      <c r="B20" s="157" t="s">
        <v>360</v>
      </c>
      <c r="C20" s="151">
        <v>0</v>
      </c>
      <c r="D20" s="151">
        <v>0</v>
      </c>
      <c r="E20" s="151">
        <v>0</v>
      </c>
      <c r="F20" s="151">
        <v>0</v>
      </c>
      <c r="G20" s="151">
        <v>0</v>
      </c>
      <c r="H20" s="151">
        <v>0</v>
      </c>
      <c r="I20" s="151">
        <v>0</v>
      </c>
      <c r="J20" s="151">
        <v>0</v>
      </c>
      <c r="K20" s="151">
        <v>0</v>
      </c>
      <c r="L20" s="151">
        <v>0</v>
      </c>
      <c r="M20" s="149">
        <f t="shared" si="2"/>
        <v>0</v>
      </c>
      <c r="N20" s="160"/>
      <c r="O20">
        <v>201</v>
      </c>
    </row>
    <row r="21" spans="1:15" customFormat="1" ht="25.5" customHeight="1" x14ac:dyDescent="0.25">
      <c r="A21" s="161">
        <v>134</v>
      </c>
      <c r="B21" s="157" t="s">
        <v>361</v>
      </c>
      <c r="C21" s="151">
        <v>0</v>
      </c>
      <c r="D21" s="151">
        <v>0</v>
      </c>
      <c r="E21" s="151">
        <v>0</v>
      </c>
      <c r="F21" s="151">
        <v>0</v>
      </c>
      <c r="G21" s="151">
        <v>0</v>
      </c>
      <c r="H21" s="151">
        <v>0</v>
      </c>
      <c r="I21" s="151">
        <v>0</v>
      </c>
      <c r="J21" s="151">
        <v>0</v>
      </c>
      <c r="K21" s="151">
        <v>0</v>
      </c>
      <c r="L21" s="151">
        <v>0</v>
      </c>
      <c r="M21" s="149">
        <f t="shared" si="2"/>
        <v>0</v>
      </c>
      <c r="N21" s="160"/>
      <c r="O21">
        <v>203</v>
      </c>
    </row>
    <row r="22" spans="1:15" customFormat="1" ht="25.5" customHeight="1" x14ac:dyDescent="0.25">
      <c r="A22" s="161">
        <v>135</v>
      </c>
      <c r="B22" s="157" t="s">
        <v>362</v>
      </c>
      <c r="C22" s="151">
        <v>0</v>
      </c>
      <c r="D22" s="151">
        <v>0</v>
      </c>
      <c r="E22" s="151">
        <v>0</v>
      </c>
      <c r="F22" s="151">
        <v>0</v>
      </c>
      <c r="G22" s="151">
        <v>0</v>
      </c>
      <c r="H22" s="151">
        <v>0</v>
      </c>
      <c r="I22" s="151">
        <v>0</v>
      </c>
      <c r="J22" s="151">
        <v>0</v>
      </c>
      <c r="K22" s="151">
        <v>0</v>
      </c>
      <c r="L22" s="151">
        <v>0</v>
      </c>
      <c r="M22" s="149">
        <f t="shared" si="2"/>
        <v>0</v>
      </c>
      <c r="N22" s="160"/>
      <c r="O22">
        <v>205</v>
      </c>
    </row>
    <row r="23" spans="1:15" customFormat="1" ht="25.5" x14ac:dyDescent="0.25">
      <c r="A23" s="161">
        <v>136</v>
      </c>
      <c r="B23" s="157" t="s">
        <v>363</v>
      </c>
      <c r="C23" s="151">
        <v>0</v>
      </c>
      <c r="D23" s="151">
        <v>0</v>
      </c>
      <c r="E23" s="151">
        <v>0</v>
      </c>
      <c r="F23" s="151">
        <v>0</v>
      </c>
      <c r="G23" s="151">
        <v>0</v>
      </c>
      <c r="H23" s="151">
        <v>0</v>
      </c>
      <c r="I23" s="151">
        <v>0</v>
      </c>
      <c r="J23" s="151">
        <v>0</v>
      </c>
      <c r="K23" s="151">
        <v>0</v>
      </c>
      <c r="L23" s="151">
        <v>0</v>
      </c>
      <c r="M23" s="149">
        <f t="shared" si="2"/>
        <v>0</v>
      </c>
      <c r="N23" s="160"/>
      <c r="O23">
        <v>207</v>
      </c>
    </row>
    <row r="24" spans="1:15" customFormat="1" ht="25.5" customHeight="1" x14ac:dyDescent="0.25">
      <c r="A24" s="161">
        <v>137</v>
      </c>
      <c r="B24" s="157" t="s">
        <v>364</v>
      </c>
      <c r="C24" s="151">
        <v>0</v>
      </c>
      <c r="D24" s="151">
        <v>0</v>
      </c>
      <c r="E24" s="151">
        <v>0</v>
      </c>
      <c r="F24" s="151">
        <v>0</v>
      </c>
      <c r="G24" s="151">
        <v>0</v>
      </c>
      <c r="H24" s="151">
        <v>0</v>
      </c>
      <c r="I24" s="151">
        <v>0</v>
      </c>
      <c r="J24" s="151">
        <v>0</v>
      </c>
      <c r="K24" s="151">
        <v>0</v>
      </c>
      <c r="L24" s="151">
        <v>0</v>
      </c>
      <c r="M24" s="149">
        <f t="shared" si="2"/>
        <v>0</v>
      </c>
      <c r="N24" s="160"/>
      <c r="O24">
        <v>209</v>
      </c>
    </row>
    <row r="25" spans="1:15" customFormat="1" ht="25.5" x14ac:dyDescent="0.25">
      <c r="A25" s="161">
        <v>138</v>
      </c>
      <c r="B25" s="157" t="s">
        <v>365</v>
      </c>
      <c r="C25" s="151">
        <v>0</v>
      </c>
      <c r="D25" s="151">
        <v>0</v>
      </c>
      <c r="E25" s="151">
        <v>0</v>
      </c>
      <c r="F25" s="151">
        <v>0</v>
      </c>
      <c r="G25" s="151">
        <v>0</v>
      </c>
      <c r="H25" s="151">
        <v>0</v>
      </c>
      <c r="I25" s="151">
        <v>0</v>
      </c>
      <c r="J25" s="151">
        <v>0</v>
      </c>
      <c r="K25" s="151">
        <v>0</v>
      </c>
      <c r="L25" s="151">
        <v>0</v>
      </c>
      <c r="M25" s="149">
        <f t="shared" si="2"/>
        <v>0</v>
      </c>
      <c r="N25" s="160"/>
      <c r="O25">
        <v>211</v>
      </c>
    </row>
    <row r="26" spans="1:15" customFormat="1" ht="25.5" customHeight="1" x14ac:dyDescent="0.25">
      <c r="A26" s="154">
        <v>1400</v>
      </c>
      <c r="B26" s="155" t="s">
        <v>366</v>
      </c>
      <c r="C26" s="148">
        <f t="shared" ref="C26:N26" si="5">SUM(C27:C30)</f>
        <v>0</v>
      </c>
      <c r="D26" s="148">
        <f>SUM(D27:D30)</f>
        <v>0</v>
      </c>
      <c r="E26" s="148">
        <f t="shared" si="5"/>
        <v>0</v>
      </c>
      <c r="F26" s="148">
        <f t="shared" si="5"/>
        <v>0</v>
      </c>
      <c r="G26" s="148">
        <f t="shared" si="5"/>
        <v>0</v>
      </c>
      <c r="H26" s="148">
        <f t="shared" si="5"/>
        <v>0</v>
      </c>
      <c r="I26" s="148">
        <f t="shared" si="5"/>
        <v>0</v>
      </c>
      <c r="J26" s="148">
        <f t="shared" si="5"/>
        <v>0</v>
      </c>
      <c r="K26" s="148">
        <f t="shared" si="5"/>
        <v>0</v>
      </c>
      <c r="L26" s="148">
        <f t="shared" si="5"/>
        <v>0</v>
      </c>
      <c r="M26" s="148">
        <f t="shared" si="2"/>
        <v>0</v>
      </c>
      <c r="N26" s="164">
        <f t="shared" si="5"/>
        <v>0</v>
      </c>
      <c r="O26">
        <v>213</v>
      </c>
    </row>
    <row r="27" spans="1:15" customFormat="1" ht="25.5" customHeight="1" x14ac:dyDescent="0.25">
      <c r="A27" s="161">
        <v>141</v>
      </c>
      <c r="B27" s="157" t="s">
        <v>367</v>
      </c>
      <c r="C27" s="151">
        <v>0</v>
      </c>
      <c r="D27" s="151">
        <v>0</v>
      </c>
      <c r="E27" s="151">
        <v>0</v>
      </c>
      <c r="F27" s="151">
        <v>0</v>
      </c>
      <c r="G27" s="151">
        <v>0</v>
      </c>
      <c r="H27" s="151">
        <v>0</v>
      </c>
      <c r="I27" s="151">
        <v>0</v>
      </c>
      <c r="J27" s="151">
        <v>0</v>
      </c>
      <c r="K27" s="151">
        <v>0</v>
      </c>
      <c r="L27" s="151">
        <v>0</v>
      </c>
      <c r="M27" s="149">
        <f t="shared" si="2"/>
        <v>0</v>
      </c>
      <c r="N27" s="160"/>
      <c r="O27">
        <v>215</v>
      </c>
    </row>
    <row r="28" spans="1:15" customFormat="1" ht="25.5" customHeight="1" x14ac:dyDescent="0.25">
      <c r="A28" s="161">
        <v>142</v>
      </c>
      <c r="B28" s="157" t="s">
        <v>368</v>
      </c>
      <c r="C28" s="151">
        <v>0</v>
      </c>
      <c r="D28" s="151">
        <v>0</v>
      </c>
      <c r="E28" s="151">
        <v>0</v>
      </c>
      <c r="F28" s="151">
        <v>0</v>
      </c>
      <c r="G28" s="151">
        <v>0</v>
      </c>
      <c r="H28" s="151">
        <v>0</v>
      </c>
      <c r="I28" s="151">
        <v>0</v>
      </c>
      <c r="J28" s="151">
        <v>0</v>
      </c>
      <c r="K28" s="151">
        <v>0</v>
      </c>
      <c r="L28" s="151">
        <v>0</v>
      </c>
      <c r="M28" s="149">
        <f t="shared" si="2"/>
        <v>0</v>
      </c>
      <c r="N28" s="160"/>
      <c r="O28">
        <v>217</v>
      </c>
    </row>
    <row r="29" spans="1:15" customFormat="1" ht="25.5" customHeight="1" x14ac:dyDescent="0.25">
      <c r="A29" s="161">
        <v>143</v>
      </c>
      <c r="B29" s="157" t="s">
        <v>369</v>
      </c>
      <c r="C29" s="151">
        <v>0</v>
      </c>
      <c r="D29" s="151">
        <v>0</v>
      </c>
      <c r="E29" s="151">
        <v>0</v>
      </c>
      <c r="F29" s="151">
        <v>0</v>
      </c>
      <c r="G29" s="151">
        <v>0</v>
      </c>
      <c r="H29" s="151">
        <v>0</v>
      </c>
      <c r="I29" s="151">
        <v>0</v>
      </c>
      <c r="J29" s="151">
        <v>0</v>
      </c>
      <c r="K29" s="151">
        <v>0</v>
      </c>
      <c r="L29" s="151">
        <v>0</v>
      </c>
      <c r="M29" s="149">
        <f t="shared" si="2"/>
        <v>0</v>
      </c>
      <c r="N29" s="160"/>
      <c r="O29">
        <v>219</v>
      </c>
    </row>
    <row r="30" spans="1:15" customFormat="1" ht="25.5" customHeight="1" x14ac:dyDescent="0.25">
      <c r="A30" s="161">
        <v>144</v>
      </c>
      <c r="B30" s="157" t="s">
        <v>370</v>
      </c>
      <c r="C30" s="151">
        <v>0</v>
      </c>
      <c r="D30" s="151">
        <v>0</v>
      </c>
      <c r="E30" s="151">
        <v>0</v>
      </c>
      <c r="F30" s="151">
        <v>0</v>
      </c>
      <c r="G30" s="151">
        <v>0</v>
      </c>
      <c r="H30" s="151">
        <v>0</v>
      </c>
      <c r="I30" s="151">
        <v>0</v>
      </c>
      <c r="J30" s="151">
        <v>0</v>
      </c>
      <c r="K30" s="151">
        <v>0</v>
      </c>
      <c r="L30" s="151">
        <v>0</v>
      </c>
      <c r="M30" s="149">
        <f t="shared" si="2"/>
        <v>0</v>
      </c>
      <c r="N30" s="160"/>
      <c r="O30">
        <v>221</v>
      </c>
    </row>
    <row r="31" spans="1:15" customFormat="1" ht="25.5" customHeight="1" x14ac:dyDescent="0.25">
      <c r="A31" s="154">
        <v>1500</v>
      </c>
      <c r="B31" s="155" t="s">
        <v>371</v>
      </c>
      <c r="C31" s="148">
        <f t="shared" ref="C31:N31" si="6">SUM(C32:C37)</f>
        <v>316000</v>
      </c>
      <c r="D31" s="148">
        <f>SUM(D32:D37)</f>
        <v>0</v>
      </c>
      <c r="E31" s="148">
        <f t="shared" si="6"/>
        <v>0</v>
      </c>
      <c r="F31" s="148">
        <f t="shared" si="6"/>
        <v>14000</v>
      </c>
      <c r="G31" s="148">
        <f t="shared" si="6"/>
        <v>0</v>
      </c>
      <c r="H31" s="148">
        <f t="shared" si="6"/>
        <v>0</v>
      </c>
      <c r="I31" s="148">
        <f t="shared" si="6"/>
        <v>0</v>
      </c>
      <c r="J31" s="148">
        <f t="shared" si="6"/>
        <v>0</v>
      </c>
      <c r="K31" s="148">
        <f t="shared" si="6"/>
        <v>0</v>
      </c>
      <c r="L31" s="148">
        <f t="shared" si="6"/>
        <v>0</v>
      </c>
      <c r="M31" s="148">
        <f t="shared" si="2"/>
        <v>330000</v>
      </c>
      <c r="N31" s="164">
        <f t="shared" si="6"/>
        <v>0</v>
      </c>
      <c r="O31">
        <v>223</v>
      </c>
    </row>
    <row r="32" spans="1:15" customFormat="1" ht="25.5" customHeight="1" x14ac:dyDescent="0.25">
      <c r="A32" s="161">
        <v>151</v>
      </c>
      <c r="B32" s="157" t="s">
        <v>372</v>
      </c>
      <c r="C32" s="151">
        <v>0</v>
      </c>
      <c r="D32" s="151">
        <v>0</v>
      </c>
      <c r="E32" s="151">
        <v>0</v>
      </c>
      <c r="F32" s="151">
        <v>0</v>
      </c>
      <c r="G32" s="151">
        <v>0</v>
      </c>
      <c r="H32" s="151">
        <v>0</v>
      </c>
      <c r="I32" s="151">
        <v>0</v>
      </c>
      <c r="J32" s="151">
        <v>0</v>
      </c>
      <c r="K32" s="151">
        <v>0</v>
      </c>
      <c r="L32" s="151">
        <v>0</v>
      </c>
      <c r="M32" s="149">
        <f t="shared" si="2"/>
        <v>0</v>
      </c>
      <c r="N32" s="160"/>
      <c r="O32">
        <v>225</v>
      </c>
    </row>
    <row r="33" spans="1:15" customFormat="1" ht="25.5" customHeight="1" x14ac:dyDescent="0.25">
      <c r="A33" s="161">
        <v>152</v>
      </c>
      <c r="B33" s="157" t="s">
        <v>286</v>
      </c>
      <c r="C33" s="151">
        <v>300000</v>
      </c>
      <c r="D33" s="151">
        <v>0</v>
      </c>
      <c r="E33" s="151">
        <v>0</v>
      </c>
      <c r="F33" s="151">
        <v>0</v>
      </c>
      <c r="G33" s="151">
        <v>0</v>
      </c>
      <c r="H33" s="151">
        <v>0</v>
      </c>
      <c r="I33" s="151">
        <v>0</v>
      </c>
      <c r="J33" s="151">
        <v>0</v>
      </c>
      <c r="K33" s="151">
        <v>0</v>
      </c>
      <c r="L33" s="151">
        <v>0</v>
      </c>
      <c r="M33" s="149">
        <f t="shared" si="2"/>
        <v>300000</v>
      </c>
      <c r="N33" s="160"/>
      <c r="O33">
        <v>227</v>
      </c>
    </row>
    <row r="34" spans="1:15" customFormat="1" ht="25.5" customHeight="1" x14ac:dyDescent="0.25">
      <c r="A34" s="161">
        <v>153</v>
      </c>
      <c r="B34" s="157" t="s">
        <v>373</v>
      </c>
      <c r="C34" s="151">
        <v>0</v>
      </c>
      <c r="D34" s="151">
        <v>0</v>
      </c>
      <c r="E34" s="151">
        <v>0</v>
      </c>
      <c r="F34" s="151">
        <v>0</v>
      </c>
      <c r="G34" s="151">
        <v>0</v>
      </c>
      <c r="H34" s="151">
        <v>0</v>
      </c>
      <c r="I34" s="151">
        <v>0</v>
      </c>
      <c r="J34" s="151">
        <v>0</v>
      </c>
      <c r="K34" s="151">
        <v>0</v>
      </c>
      <c r="L34" s="151">
        <v>0</v>
      </c>
      <c r="M34" s="149">
        <f t="shared" si="2"/>
        <v>0</v>
      </c>
      <c r="N34" s="160"/>
      <c r="O34">
        <v>229</v>
      </c>
    </row>
    <row r="35" spans="1:15" customFormat="1" ht="25.5" customHeight="1" x14ac:dyDescent="0.25">
      <c r="A35" s="161">
        <v>154</v>
      </c>
      <c r="B35" s="157" t="s">
        <v>374</v>
      </c>
      <c r="C35" s="151">
        <v>0</v>
      </c>
      <c r="D35" s="151">
        <v>0</v>
      </c>
      <c r="E35" s="151">
        <v>0</v>
      </c>
      <c r="F35" s="151">
        <v>0</v>
      </c>
      <c r="G35" s="151">
        <v>0</v>
      </c>
      <c r="H35" s="151">
        <v>0</v>
      </c>
      <c r="I35" s="151">
        <v>0</v>
      </c>
      <c r="J35" s="151">
        <v>0</v>
      </c>
      <c r="K35" s="151">
        <v>0</v>
      </c>
      <c r="L35" s="151">
        <v>0</v>
      </c>
      <c r="M35" s="149">
        <f t="shared" si="2"/>
        <v>0</v>
      </c>
      <c r="N35" s="160"/>
      <c r="O35" s="35" t="s">
        <v>375</v>
      </c>
    </row>
    <row r="36" spans="1:15" customFormat="1" ht="25.5" customHeight="1" x14ac:dyDescent="0.25">
      <c r="A36" s="161">
        <v>155</v>
      </c>
      <c r="B36" s="157" t="s">
        <v>376</v>
      </c>
      <c r="C36" s="151">
        <v>0</v>
      </c>
      <c r="D36" s="151">
        <v>0</v>
      </c>
      <c r="E36" s="151">
        <v>0</v>
      </c>
      <c r="F36" s="151">
        <v>0</v>
      </c>
      <c r="G36" s="151">
        <v>0</v>
      </c>
      <c r="H36" s="151">
        <v>0</v>
      </c>
      <c r="I36" s="151">
        <v>0</v>
      </c>
      <c r="J36" s="151">
        <v>0</v>
      </c>
      <c r="K36" s="151">
        <v>0</v>
      </c>
      <c r="L36" s="151">
        <v>0</v>
      </c>
      <c r="M36" s="149">
        <f t="shared" si="2"/>
        <v>0</v>
      </c>
      <c r="N36" s="160"/>
      <c r="O36">
        <v>202</v>
      </c>
    </row>
    <row r="37" spans="1:15" customFormat="1" ht="25.5" customHeight="1" x14ac:dyDescent="0.25">
      <c r="A37" s="161">
        <v>159</v>
      </c>
      <c r="B37" s="157" t="s">
        <v>377</v>
      </c>
      <c r="C37" s="151">
        <v>16000</v>
      </c>
      <c r="D37" s="151">
        <v>0</v>
      </c>
      <c r="E37" s="151">
        <v>0</v>
      </c>
      <c r="F37" s="151">
        <v>14000</v>
      </c>
      <c r="G37" s="151">
        <v>0</v>
      </c>
      <c r="H37" s="151">
        <v>0</v>
      </c>
      <c r="I37" s="151">
        <v>0</v>
      </c>
      <c r="J37" s="151">
        <v>0</v>
      </c>
      <c r="K37" s="151">
        <v>0</v>
      </c>
      <c r="L37" s="151">
        <v>0</v>
      </c>
      <c r="M37" s="149">
        <f t="shared" si="2"/>
        <v>30000</v>
      </c>
      <c r="N37" s="160"/>
      <c r="O37">
        <v>204</v>
      </c>
    </row>
    <row r="38" spans="1:15" customFormat="1" ht="25.5" customHeight="1" x14ac:dyDescent="0.25">
      <c r="A38" s="154">
        <v>1600</v>
      </c>
      <c r="B38" s="133" t="s">
        <v>378</v>
      </c>
      <c r="C38" s="148">
        <f t="shared" ref="C38:N38" si="7">SUM(C39)</f>
        <v>0</v>
      </c>
      <c r="D38" s="148">
        <f t="shared" si="7"/>
        <v>0</v>
      </c>
      <c r="E38" s="148">
        <f t="shared" si="7"/>
        <v>0</v>
      </c>
      <c r="F38" s="148">
        <f t="shared" si="7"/>
        <v>0</v>
      </c>
      <c r="G38" s="148">
        <f t="shared" si="7"/>
        <v>0</v>
      </c>
      <c r="H38" s="148">
        <f t="shared" si="7"/>
        <v>0</v>
      </c>
      <c r="I38" s="148">
        <f t="shared" si="7"/>
        <v>0</v>
      </c>
      <c r="J38" s="148">
        <f t="shared" si="7"/>
        <v>0</v>
      </c>
      <c r="K38" s="148">
        <f t="shared" si="7"/>
        <v>0</v>
      </c>
      <c r="L38" s="148">
        <f t="shared" si="7"/>
        <v>0</v>
      </c>
      <c r="M38" s="148">
        <f t="shared" si="2"/>
        <v>0</v>
      </c>
      <c r="N38" s="164">
        <f t="shared" si="7"/>
        <v>0</v>
      </c>
      <c r="O38">
        <v>206</v>
      </c>
    </row>
    <row r="39" spans="1:15" customFormat="1" ht="30" customHeight="1" x14ac:dyDescent="0.25">
      <c r="A39" s="161">
        <v>161</v>
      </c>
      <c r="B39" s="157" t="s">
        <v>379</v>
      </c>
      <c r="C39" s="151">
        <v>0</v>
      </c>
      <c r="D39" s="151">
        <v>0</v>
      </c>
      <c r="E39" s="151">
        <v>0</v>
      </c>
      <c r="F39" s="151">
        <v>0</v>
      </c>
      <c r="G39" s="151">
        <v>0</v>
      </c>
      <c r="H39" s="151">
        <v>0</v>
      </c>
      <c r="I39" s="151">
        <v>0</v>
      </c>
      <c r="J39" s="151">
        <v>0</v>
      </c>
      <c r="K39" s="151">
        <v>0</v>
      </c>
      <c r="L39" s="151">
        <v>0</v>
      </c>
      <c r="M39" s="149">
        <f t="shared" si="2"/>
        <v>0</v>
      </c>
      <c r="N39" s="160"/>
      <c r="O39">
        <v>208</v>
      </c>
    </row>
    <row r="40" spans="1:15" customFormat="1" ht="25.5" customHeight="1" x14ac:dyDescent="0.25">
      <c r="A40" s="165">
        <v>1700</v>
      </c>
      <c r="B40" s="155" t="s">
        <v>380</v>
      </c>
      <c r="C40" s="148">
        <f t="shared" ref="C40:N40" si="8">SUM(C41:C42)</f>
        <v>6000</v>
      </c>
      <c r="D40" s="148">
        <f>SUM(D41:D42)</f>
        <v>0</v>
      </c>
      <c r="E40" s="148">
        <f t="shared" si="8"/>
        <v>0</v>
      </c>
      <c r="F40" s="148">
        <f t="shared" si="8"/>
        <v>0</v>
      </c>
      <c r="G40" s="148">
        <f t="shared" si="8"/>
        <v>0</v>
      </c>
      <c r="H40" s="148">
        <f t="shared" si="8"/>
        <v>0</v>
      </c>
      <c r="I40" s="148">
        <f t="shared" si="8"/>
        <v>0</v>
      </c>
      <c r="J40" s="148">
        <f t="shared" si="8"/>
        <v>0</v>
      </c>
      <c r="K40" s="148">
        <f t="shared" si="8"/>
        <v>0</v>
      </c>
      <c r="L40" s="148">
        <f t="shared" si="8"/>
        <v>0</v>
      </c>
      <c r="M40" s="148">
        <f t="shared" si="2"/>
        <v>6000</v>
      </c>
      <c r="N40" s="164">
        <f t="shared" si="8"/>
        <v>0</v>
      </c>
      <c r="O40">
        <v>210</v>
      </c>
    </row>
    <row r="41" spans="1:15" customFormat="1" ht="25.5" customHeight="1" x14ac:dyDescent="0.25">
      <c r="A41" s="161">
        <v>171</v>
      </c>
      <c r="B41" s="157" t="s">
        <v>381</v>
      </c>
      <c r="C41" s="151">
        <v>6000</v>
      </c>
      <c r="D41" s="151">
        <v>0</v>
      </c>
      <c r="E41" s="151">
        <v>0</v>
      </c>
      <c r="F41" s="151">
        <v>0</v>
      </c>
      <c r="G41" s="151">
        <v>0</v>
      </c>
      <c r="H41" s="151">
        <v>0</v>
      </c>
      <c r="I41" s="151">
        <v>0</v>
      </c>
      <c r="J41" s="151">
        <v>0</v>
      </c>
      <c r="K41" s="151">
        <v>0</v>
      </c>
      <c r="L41" s="151">
        <v>0</v>
      </c>
      <c r="M41" s="149">
        <f t="shared" si="2"/>
        <v>6000</v>
      </c>
      <c r="N41" s="160"/>
      <c r="O41">
        <v>212</v>
      </c>
    </row>
    <row r="42" spans="1:15" customFormat="1" ht="25.5" customHeight="1" x14ac:dyDescent="0.25">
      <c r="A42" s="161">
        <v>172</v>
      </c>
      <c r="B42" s="157" t="s">
        <v>382</v>
      </c>
      <c r="C42" s="151">
        <v>0</v>
      </c>
      <c r="D42" s="151">
        <v>0</v>
      </c>
      <c r="E42" s="151">
        <v>0</v>
      </c>
      <c r="F42" s="151">
        <v>0</v>
      </c>
      <c r="G42" s="151">
        <v>0</v>
      </c>
      <c r="H42" s="151">
        <v>0</v>
      </c>
      <c r="I42" s="151">
        <v>0</v>
      </c>
      <c r="J42" s="151">
        <v>0</v>
      </c>
      <c r="K42" s="151">
        <v>0</v>
      </c>
      <c r="L42" s="151">
        <v>0</v>
      </c>
      <c r="M42" s="149">
        <f t="shared" si="2"/>
        <v>0</v>
      </c>
      <c r="N42" s="160"/>
      <c r="O42">
        <v>214</v>
      </c>
    </row>
    <row r="43" spans="1:15" customFormat="1" ht="25.5" customHeight="1" x14ac:dyDescent="0.25">
      <c r="A43" s="430">
        <v>2000</v>
      </c>
      <c r="B43" s="431" t="s">
        <v>54</v>
      </c>
      <c r="C43" s="429">
        <f t="shared" ref="C43:N43" si="9">C44+C53+C57+C67+C77+C85+C88+C94+C98</f>
        <v>961367</v>
      </c>
      <c r="D43" s="429">
        <f>D44+D53+D57+D67+D77+D85+D88+D94+D98</f>
        <v>0</v>
      </c>
      <c r="E43" s="429">
        <f t="shared" si="9"/>
        <v>0</v>
      </c>
      <c r="F43" s="429">
        <f t="shared" si="9"/>
        <v>893000</v>
      </c>
      <c r="G43" s="429">
        <f t="shared" si="9"/>
        <v>1036228</v>
      </c>
      <c r="H43" s="429">
        <f t="shared" si="9"/>
        <v>0</v>
      </c>
      <c r="I43" s="429">
        <f t="shared" si="9"/>
        <v>9200</v>
      </c>
      <c r="J43" s="429">
        <f t="shared" si="9"/>
        <v>0</v>
      </c>
      <c r="K43" s="429">
        <f t="shared" si="9"/>
        <v>0</v>
      </c>
      <c r="L43" s="429">
        <f t="shared" si="9"/>
        <v>0</v>
      </c>
      <c r="M43" s="429">
        <f t="shared" si="2"/>
        <v>2899795</v>
      </c>
      <c r="N43" s="166">
        <f t="shared" si="9"/>
        <v>0</v>
      </c>
      <c r="O43">
        <v>216</v>
      </c>
    </row>
    <row r="44" spans="1:15" customFormat="1" ht="30" x14ac:dyDescent="0.25">
      <c r="A44" s="154">
        <v>2100</v>
      </c>
      <c r="B44" s="155" t="s">
        <v>383</v>
      </c>
      <c r="C44" s="148">
        <f t="shared" ref="C44:N44" si="10">SUM(C45:C52)</f>
        <v>184500</v>
      </c>
      <c r="D44" s="148">
        <f>SUM(D45:D52)</f>
        <v>0</v>
      </c>
      <c r="E44" s="148">
        <f t="shared" si="10"/>
        <v>0</v>
      </c>
      <c r="F44" s="148">
        <f t="shared" si="10"/>
        <v>33000</v>
      </c>
      <c r="G44" s="148">
        <f t="shared" si="10"/>
        <v>0</v>
      </c>
      <c r="H44" s="148">
        <f t="shared" si="10"/>
        <v>0</v>
      </c>
      <c r="I44" s="148">
        <f t="shared" si="10"/>
        <v>9200</v>
      </c>
      <c r="J44" s="148">
        <f t="shared" si="10"/>
        <v>0</v>
      </c>
      <c r="K44" s="148">
        <f t="shared" si="10"/>
        <v>0</v>
      </c>
      <c r="L44" s="148">
        <f t="shared" si="10"/>
        <v>0</v>
      </c>
      <c r="M44" s="148">
        <f t="shared" si="2"/>
        <v>226700</v>
      </c>
      <c r="N44" s="164">
        <f t="shared" si="10"/>
        <v>0</v>
      </c>
      <c r="O44">
        <v>224</v>
      </c>
    </row>
    <row r="45" spans="1:15" customFormat="1" ht="25.5" customHeight="1" x14ac:dyDescent="0.25">
      <c r="A45" s="161">
        <v>211</v>
      </c>
      <c r="B45" s="157" t="s">
        <v>384</v>
      </c>
      <c r="C45" s="151">
        <v>71500</v>
      </c>
      <c r="D45" s="151">
        <v>0</v>
      </c>
      <c r="E45" s="151">
        <v>0</v>
      </c>
      <c r="F45" s="151">
        <v>15000</v>
      </c>
      <c r="G45" s="151">
        <v>0</v>
      </c>
      <c r="H45" s="151">
        <v>0</v>
      </c>
      <c r="I45" s="151">
        <v>0</v>
      </c>
      <c r="J45" s="151">
        <v>0</v>
      </c>
      <c r="K45" s="151">
        <v>0</v>
      </c>
      <c r="L45" s="151">
        <v>0</v>
      </c>
      <c r="M45" s="149">
        <f t="shared" si="2"/>
        <v>86500</v>
      </c>
      <c r="N45" s="160"/>
      <c r="O45">
        <v>226</v>
      </c>
    </row>
    <row r="46" spans="1:15" customFormat="1" ht="25.5" customHeight="1" x14ac:dyDescent="0.25">
      <c r="A46" s="161">
        <v>212</v>
      </c>
      <c r="B46" s="157" t="s">
        <v>385</v>
      </c>
      <c r="C46" s="151">
        <v>14400</v>
      </c>
      <c r="D46" s="151">
        <v>0</v>
      </c>
      <c r="E46" s="151">
        <v>0</v>
      </c>
      <c r="F46" s="151">
        <v>0</v>
      </c>
      <c r="G46" s="151">
        <v>0</v>
      </c>
      <c r="H46" s="151">
        <v>0</v>
      </c>
      <c r="I46" s="151">
        <v>0</v>
      </c>
      <c r="J46" s="151">
        <v>0</v>
      </c>
      <c r="K46" s="151">
        <v>0</v>
      </c>
      <c r="L46" s="151">
        <v>0</v>
      </c>
      <c r="M46" s="149">
        <f t="shared" si="2"/>
        <v>14400</v>
      </c>
      <c r="N46" s="160"/>
      <c r="O46">
        <v>228</v>
      </c>
    </row>
    <row r="47" spans="1:15" customFormat="1" ht="25.5" customHeight="1" x14ac:dyDescent="0.25">
      <c r="A47" s="161">
        <v>213</v>
      </c>
      <c r="B47" s="157" t="s">
        <v>386</v>
      </c>
      <c r="C47" s="151">
        <v>0</v>
      </c>
      <c r="D47" s="151">
        <v>0</v>
      </c>
      <c r="E47" s="151">
        <v>0</v>
      </c>
      <c r="F47" s="151">
        <v>0</v>
      </c>
      <c r="G47" s="151">
        <v>0</v>
      </c>
      <c r="H47" s="151">
        <v>0</v>
      </c>
      <c r="I47" s="151">
        <v>0</v>
      </c>
      <c r="J47" s="151">
        <v>0</v>
      </c>
      <c r="K47" s="151">
        <v>0</v>
      </c>
      <c r="L47" s="151">
        <v>0</v>
      </c>
      <c r="M47" s="149">
        <f t="shared" si="2"/>
        <v>0</v>
      </c>
      <c r="N47" s="160"/>
      <c r="O47">
        <v>230</v>
      </c>
    </row>
    <row r="48" spans="1:15" customFormat="1" ht="34.5" customHeight="1" x14ac:dyDescent="0.25">
      <c r="A48" s="161">
        <v>214</v>
      </c>
      <c r="B48" s="157" t="s">
        <v>387</v>
      </c>
      <c r="C48" s="151">
        <v>17600</v>
      </c>
      <c r="D48" s="151">
        <v>0</v>
      </c>
      <c r="E48" s="151">
        <v>0</v>
      </c>
      <c r="F48" s="151">
        <v>6000</v>
      </c>
      <c r="G48" s="151">
        <v>0</v>
      </c>
      <c r="H48" s="151">
        <v>0</v>
      </c>
      <c r="I48" s="151">
        <v>0</v>
      </c>
      <c r="J48" s="151">
        <v>0</v>
      </c>
      <c r="K48" s="151">
        <v>0</v>
      </c>
      <c r="L48" s="151">
        <v>0</v>
      </c>
      <c r="M48" s="149">
        <f t="shared" si="2"/>
        <v>23600</v>
      </c>
      <c r="N48" s="160"/>
    </row>
    <row r="49" spans="1:15" customFormat="1" ht="25.5" customHeight="1" x14ac:dyDescent="0.25">
      <c r="A49" s="161">
        <v>215</v>
      </c>
      <c r="B49" s="157" t="s">
        <v>388</v>
      </c>
      <c r="C49" s="151">
        <v>36000</v>
      </c>
      <c r="D49" s="151">
        <v>0</v>
      </c>
      <c r="E49" s="151">
        <v>0</v>
      </c>
      <c r="F49" s="151">
        <v>0</v>
      </c>
      <c r="G49" s="151">
        <v>0</v>
      </c>
      <c r="H49" s="151">
        <v>0</v>
      </c>
      <c r="I49" s="151">
        <v>0</v>
      </c>
      <c r="J49" s="151">
        <v>0</v>
      </c>
      <c r="K49" s="151">
        <v>0</v>
      </c>
      <c r="L49" s="151">
        <v>0</v>
      </c>
      <c r="M49" s="149">
        <f t="shared" si="2"/>
        <v>36000</v>
      </c>
      <c r="N49" s="160"/>
      <c r="O49">
        <v>301</v>
      </c>
    </row>
    <row r="50" spans="1:15" customFormat="1" ht="25.5" customHeight="1" x14ac:dyDescent="0.25">
      <c r="A50" s="161">
        <v>216</v>
      </c>
      <c r="B50" s="157" t="s">
        <v>389</v>
      </c>
      <c r="C50" s="151">
        <v>33400</v>
      </c>
      <c r="D50" s="151">
        <v>0</v>
      </c>
      <c r="E50" s="151">
        <v>0</v>
      </c>
      <c r="F50" s="151">
        <v>12000</v>
      </c>
      <c r="G50" s="151">
        <v>0</v>
      </c>
      <c r="H50" s="151">
        <v>0</v>
      </c>
      <c r="I50" s="151">
        <v>0</v>
      </c>
      <c r="J50" s="151">
        <v>0</v>
      </c>
      <c r="K50" s="151">
        <v>0</v>
      </c>
      <c r="L50" s="151">
        <v>0</v>
      </c>
      <c r="M50" s="149">
        <f t="shared" si="2"/>
        <v>45400</v>
      </c>
      <c r="N50" s="160"/>
      <c r="O50">
        <v>302</v>
      </c>
    </row>
    <row r="51" spans="1:15" customFormat="1" ht="25.5" customHeight="1" x14ac:dyDescent="0.25">
      <c r="A51" s="161">
        <v>217</v>
      </c>
      <c r="B51" s="157" t="s">
        <v>390</v>
      </c>
      <c r="C51" s="151">
        <v>0</v>
      </c>
      <c r="D51" s="151">
        <v>0</v>
      </c>
      <c r="E51" s="151">
        <v>0</v>
      </c>
      <c r="F51" s="151">
        <v>0</v>
      </c>
      <c r="G51" s="151">
        <v>0</v>
      </c>
      <c r="H51" s="151">
        <v>0</v>
      </c>
      <c r="I51" s="151">
        <v>0</v>
      </c>
      <c r="J51" s="151">
        <v>0</v>
      </c>
      <c r="K51" s="151">
        <v>0</v>
      </c>
      <c r="L51" s="151">
        <v>0</v>
      </c>
      <c r="M51" s="149">
        <f t="shared" si="2"/>
        <v>0</v>
      </c>
      <c r="N51" s="160"/>
      <c r="O51">
        <v>303</v>
      </c>
    </row>
    <row r="52" spans="1:15" customFormat="1" ht="39.75" customHeight="1" x14ac:dyDescent="0.25">
      <c r="A52" s="161">
        <v>218</v>
      </c>
      <c r="B52" s="157" t="s">
        <v>391</v>
      </c>
      <c r="C52" s="151">
        <v>11600</v>
      </c>
      <c r="D52" s="151">
        <v>0</v>
      </c>
      <c r="E52" s="151">
        <v>0</v>
      </c>
      <c r="F52" s="151">
        <v>0</v>
      </c>
      <c r="G52" s="151">
        <v>0</v>
      </c>
      <c r="H52" s="151">
        <v>0</v>
      </c>
      <c r="I52" s="151">
        <v>9200</v>
      </c>
      <c r="J52" s="151">
        <v>0</v>
      </c>
      <c r="K52" s="151">
        <v>0</v>
      </c>
      <c r="L52" s="151">
        <v>0</v>
      </c>
      <c r="M52" s="149">
        <f t="shared" si="2"/>
        <v>20800</v>
      </c>
      <c r="N52" s="160"/>
      <c r="O52">
        <v>304</v>
      </c>
    </row>
    <row r="53" spans="1:15" customFormat="1" ht="25.5" customHeight="1" x14ac:dyDescent="0.25">
      <c r="A53" s="154">
        <v>2200</v>
      </c>
      <c r="B53" s="155" t="s">
        <v>392</v>
      </c>
      <c r="C53" s="148">
        <f t="shared" ref="C53:N53" si="11">SUM(C54:C56)</f>
        <v>55000</v>
      </c>
      <c r="D53" s="148">
        <f>SUM(D54:D56)</f>
        <v>0</v>
      </c>
      <c r="E53" s="148">
        <f t="shared" si="11"/>
        <v>0</v>
      </c>
      <c r="F53" s="148">
        <f t="shared" si="11"/>
        <v>60000</v>
      </c>
      <c r="G53" s="148">
        <f t="shared" si="11"/>
        <v>0</v>
      </c>
      <c r="H53" s="148">
        <f t="shared" si="11"/>
        <v>0</v>
      </c>
      <c r="I53" s="148">
        <f t="shared" si="11"/>
        <v>0</v>
      </c>
      <c r="J53" s="148">
        <f t="shared" si="11"/>
        <v>0</v>
      </c>
      <c r="K53" s="148">
        <f t="shared" si="11"/>
        <v>0</v>
      </c>
      <c r="L53" s="148">
        <f t="shared" si="11"/>
        <v>0</v>
      </c>
      <c r="M53" s="148">
        <f t="shared" si="2"/>
        <v>115000</v>
      </c>
      <c r="N53" s="164">
        <f t="shared" si="11"/>
        <v>0</v>
      </c>
      <c r="O53">
        <v>305</v>
      </c>
    </row>
    <row r="54" spans="1:15" customFormat="1" ht="25.5" customHeight="1" x14ac:dyDescent="0.25">
      <c r="A54" s="161">
        <v>221</v>
      </c>
      <c r="B54" s="157" t="s">
        <v>393</v>
      </c>
      <c r="C54" s="151">
        <v>52000</v>
      </c>
      <c r="D54" s="151">
        <v>0</v>
      </c>
      <c r="E54" s="151">
        <v>0</v>
      </c>
      <c r="F54" s="151">
        <v>60000</v>
      </c>
      <c r="G54" s="151">
        <v>0</v>
      </c>
      <c r="H54" s="151">
        <v>0</v>
      </c>
      <c r="I54" s="151">
        <v>0</v>
      </c>
      <c r="J54" s="151">
        <v>0</v>
      </c>
      <c r="K54" s="151">
        <v>0</v>
      </c>
      <c r="L54" s="151">
        <v>0</v>
      </c>
      <c r="M54" s="149">
        <f t="shared" si="2"/>
        <v>112000</v>
      </c>
      <c r="N54" s="160"/>
      <c r="O54">
        <v>306</v>
      </c>
    </row>
    <row r="55" spans="1:15" customFormat="1" ht="25.5" customHeight="1" x14ac:dyDescent="0.25">
      <c r="A55" s="161">
        <v>222</v>
      </c>
      <c r="B55" s="157" t="s">
        <v>394</v>
      </c>
      <c r="C55" s="151">
        <v>0</v>
      </c>
      <c r="D55" s="151">
        <v>0</v>
      </c>
      <c r="E55" s="151">
        <v>0</v>
      </c>
      <c r="F55" s="151">
        <v>0</v>
      </c>
      <c r="G55" s="151">
        <v>0</v>
      </c>
      <c r="H55" s="151">
        <v>0</v>
      </c>
      <c r="I55" s="151">
        <v>0</v>
      </c>
      <c r="J55" s="151">
        <v>0</v>
      </c>
      <c r="K55" s="151">
        <v>0</v>
      </c>
      <c r="L55" s="151">
        <v>0</v>
      </c>
      <c r="M55" s="149">
        <f t="shared" si="2"/>
        <v>0</v>
      </c>
      <c r="N55" s="160"/>
      <c r="O55">
        <v>307</v>
      </c>
    </row>
    <row r="56" spans="1:15" customFormat="1" ht="25.5" customHeight="1" x14ac:dyDescent="0.25">
      <c r="A56" s="161">
        <v>223</v>
      </c>
      <c r="B56" s="157" t="s">
        <v>395</v>
      </c>
      <c r="C56" s="151">
        <v>3000</v>
      </c>
      <c r="D56" s="151">
        <v>0</v>
      </c>
      <c r="E56" s="151">
        <v>0</v>
      </c>
      <c r="F56" s="151">
        <v>0</v>
      </c>
      <c r="G56" s="151">
        <v>0</v>
      </c>
      <c r="H56" s="151">
        <v>0</v>
      </c>
      <c r="I56" s="151">
        <v>0</v>
      </c>
      <c r="J56" s="151">
        <v>0</v>
      </c>
      <c r="K56" s="151">
        <v>0</v>
      </c>
      <c r="L56" s="151">
        <v>0</v>
      </c>
      <c r="M56" s="149">
        <f t="shared" si="2"/>
        <v>3000</v>
      </c>
      <c r="N56" s="160"/>
      <c r="O56">
        <v>308</v>
      </c>
    </row>
    <row r="57" spans="1:15" customFormat="1" ht="30" x14ac:dyDescent="0.25">
      <c r="A57" s="154">
        <v>2300</v>
      </c>
      <c r="B57" s="155" t="s">
        <v>396</v>
      </c>
      <c r="C57" s="148">
        <f t="shared" ref="C57:N57" si="12">SUM(C58:C66)</f>
        <v>0</v>
      </c>
      <c r="D57" s="148">
        <f>SUM(D58:D66)</f>
        <v>0</v>
      </c>
      <c r="E57" s="148">
        <f t="shared" si="12"/>
        <v>0</v>
      </c>
      <c r="F57" s="148">
        <f t="shared" si="12"/>
        <v>0</v>
      </c>
      <c r="G57" s="148">
        <f t="shared" si="12"/>
        <v>0</v>
      </c>
      <c r="H57" s="148">
        <f t="shared" si="12"/>
        <v>0</v>
      </c>
      <c r="I57" s="148">
        <f t="shared" si="12"/>
        <v>0</v>
      </c>
      <c r="J57" s="148">
        <f t="shared" si="12"/>
        <v>0</v>
      </c>
      <c r="K57" s="148">
        <f t="shared" si="12"/>
        <v>0</v>
      </c>
      <c r="L57" s="148">
        <f t="shared" si="12"/>
        <v>0</v>
      </c>
      <c r="M57" s="148">
        <f t="shared" si="2"/>
        <v>0</v>
      </c>
      <c r="N57" s="164">
        <f t="shared" si="12"/>
        <v>0</v>
      </c>
      <c r="O57">
        <v>309</v>
      </c>
    </row>
    <row r="58" spans="1:15" customFormat="1" ht="25.5" x14ac:dyDescent="0.25">
      <c r="A58" s="161">
        <v>231</v>
      </c>
      <c r="B58" s="157" t="s">
        <v>397</v>
      </c>
      <c r="C58" s="151">
        <v>0</v>
      </c>
      <c r="D58" s="151">
        <v>0</v>
      </c>
      <c r="E58" s="151">
        <v>0</v>
      </c>
      <c r="F58" s="151">
        <v>0</v>
      </c>
      <c r="G58" s="151">
        <v>0</v>
      </c>
      <c r="H58" s="151">
        <v>0</v>
      </c>
      <c r="I58" s="151">
        <v>0</v>
      </c>
      <c r="J58" s="151">
        <v>0</v>
      </c>
      <c r="K58" s="151">
        <v>0</v>
      </c>
      <c r="L58" s="151">
        <v>0</v>
      </c>
      <c r="M58" s="149">
        <f t="shared" si="2"/>
        <v>0</v>
      </c>
      <c r="N58" s="160"/>
      <c r="O58">
        <v>310</v>
      </c>
    </row>
    <row r="59" spans="1:15" customFormat="1" ht="25.5" customHeight="1" x14ac:dyDescent="0.25">
      <c r="A59" s="161">
        <v>232</v>
      </c>
      <c r="B59" s="157" t="s">
        <v>398</v>
      </c>
      <c r="C59" s="151">
        <v>0</v>
      </c>
      <c r="D59" s="151">
        <v>0</v>
      </c>
      <c r="E59" s="151">
        <v>0</v>
      </c>
      <c r="F59" s="151">
        <v>0</v>
      </c>
      <c r="G59" s="151">
        <v>0</v>
      </c>
      <c r="H59" s="151">
        <v>0</v>
      </c>
      <c r="I59" s="151">
        <v>0</v>
      </c>
      <c r="J59" s="151">
        <v>0</v>
      </c>
      <c r="K59" s="151">
        <v>0</v>
      </c>
      <c r="L59" s="151">
        <v>0</v>
      </c>
      <c r="M59" s="149">
        <f t="shared" si="2"/>
        <v>0</v>
      </c>
      <c r="N59" s="160"/>
      <c r="O59">
        <v>311</v>
      </c>
    </row>
    <row r="60" spans="1:15" customFormat="1" ht="25.5" x14ac:dyDescent="0.25">
      <c r="A60" s="161">
        <v>233</v>
      </c>
      <c r="B60" s="157" t="s">
        <v>399</v>
      </c>
      <c r="C60" s="151">
        <v>0</v>
      </c>
      <c r="D60" s="151">
        <v>0</v>
      </c>
      <c r="E60" s="151">
        <v>0</v>
      </c>
      <c r="F60" s="151">
        <v>0</v>
      </c>
      <c r="G60" s="151">
        <v>0</v>
      </c>
      <c r="H60" s="151">
        <v>0</v>
      </c>
      <c r="I60" s="151">
        <v>0</v>
      </c>
      <c r="J60" s="151">
        <v>0</v>
      </c>
      <c r="K60" s="151">
        <v>0</v>
      </c>
      <c r="L60" s="151">
        <v>0</v>
      </c>
      <c r="M60" s="149">
        <f t="shared" si="2"/>
        <v>0</v>
      </c>
      <c r="N60" s="160"/>
      <c r="O60">
        <v>312</v>
      </c>
    </row>
    <row r="61" spans="1:15" customFormat="1" ht="25.5" x14ac:dyDescent="0.25">
      <c r="A61" s="161">
        <v>234</v>
      </c>
      <c r="B61" s="157" t="s">
        <v>400</v>
      </c>
      <c r="C61" s="151">
        <v>0</v>
      </c>
      <c r="D61" s="151">
        <v>0</v>
      </c>
      <c r="E61" s="151">
        <v>0</v>
      </c>
      <c r="F61" s="151">
        <v>0</v>
      </c>
      <c r="G61" s="151">
        <v>0</v>
      </c>
      <c r="H61" s="151">
        <v>0</v>
      </c>
      <c r="I61" s="151">
        <v>0</v>
      </c>
      <c r="J61" s="151">
        <v>0</v>
      </c>
      <c r="K61" s="151">
        <v>0</v>
      </c>
      <c r="L61" s="151">
        <v>0</v>
      </c>
      <c r="M61" s="149">
        <f t="shared" si="2"/>
        <v>0</v>
      </c>
      <c r="N61" s="160"/>
      <c r="O61">
        <v>313</v>
      </c>
    </row>
    <row r="62" spans="1:15" customFormat="1" ht="25.5" x14ac:dyDescent="0.25">
      <c r="A62" s="161">
        <v>235</v>
      </c>
      <c r="B62" s="157" t="s">
        <v>401</v>
      </c>
      <c r="C62" s="151">
        <v>0</v>
      </c>
      <c r="D62" s="151">
        <v>0</v>
      </c>
      <c r="E62" s="151">
        <v>0</v>
      </c>
      <c r="F62" s="151">
        <v>0</v>
      </c>
      <c r="G62" s="151">
        <v>0</v>
      </c>
      <c r="H62" s="151">
        <v>0</v>
      </c>
      <c r="I62" s="151">
        <v>0</v>
      </c>
      <c r="J62" s="151">
        <v>0</v>
      </c>
      <c r="K62" s="151">
        <v>0</v>
      </c>
      <c r="L62" s="151">
        <v>0</v>
      </c>
      <c r="M62" s="149">
        <f t="shared" si="2"/>
        <v>0</v>
      </c>
      <c r="N62" s="160"/>
      <c r="O62">
        <v>314</v>
      </c>
    </row>
    <row r="63" spans="1:15" customFormat="1" ht="25.5" x14ac:dyDescent="0.25">
      <c r="A63" s="161">
        <v>236</v>
      </c>
      <c r="B63" s="157" t="s">
        <v>402</v>
      </c>
      <c r="C63" s="151">
        <v>0</v>
      </c>
      <c r="D63" s="151">
        <v>0</v>
      </c>
      <c r="E63" s="151">
        <v>0</v>
      </c>
      <c r="F63" s="151">
        <v>0</v>
      </c>
      <c r="G63" s="151">
        <v>0</v>
      </c>
      <c r="H63" s="151">
        <v>0</v>
      </c>
      <c r="I63" s="151">
        <v>0</v>
      </c>
      <c r="J63" s="151">
        <v>0</v>
      </c>
      <c r="K63" s="151">
        <v>0</v>
      </c>
      <c r="L63" s="151">
        <v>0</v>
      </c>
      <c r="M63" s="149">
        <f t="shared" si="2"/>
        <v>0</v>
      </c>
      <c r="N63" s="160"/>
      <c r="O63">
        <v>315</v>
      </c>
    </row>
    <row r="64" spans="1:15" customFormat="1" ht="25.5" x14ac:dyDescent="0.25">
      <c r="A64" s="161">
        <v>237</v>
      </c>
      <c r="B64" s="157" t="s">
        <v>403</v>
      </c>
      <c r="C64" s="151">
        <v>0</v>
      </c>
      <c r="D64" s="151">
        <v>0</v>
      </c>
      <c r="E64" s="151">
        <v>0</v>
      </c>
      <c r="F64" s="151">
        <v>0</v>
      </c>
      <c r="G64" s="151">
        <v>0</v>
      </c>
      <c r="H64" s="151">
        <v>0</v>
      </c>
      <c r="I64" s="151">
        <v>0</v>
      </c>
      <c r="J64" s="151">
        <v>0</v>
      </c>
      <c r="K64" s="151">
        <v>0</v>
      </c>
      <c r="L64" s="151">
        <v>0</v>
      </c>
      <c r="M64" s="149">
        <f t="shared" si="2"/>
        <v>0</v>
      </c>
      <c r="N64" s="160"/>
      <c r="O64">
        <v>316</v>
      </c>
    </row>
    <row r="65" spans="1:15" customFormat="1" ht="25.5" customHeight="1" x14ac:dyDescent="0.25">
      <c r="A65" s="161">
        <v>238</v>
      </c>
      <c r="B65" s="157" t="s">
        <v>404</v>
      </c>
      <c r="C65" s="151">
        <v>0</v>
      </c>
      <c r="D65" s="151">
        <v>0</v>
      </c>
      <c r="E65" s="151">
        <v>0</v>
      </c>
      <c r="F65" s="151">
        <v>0</v>
      </c>
      <c r="G65" s="151">
        <v>0</v>
      </c>
      <c r="H65" s="151">
        <v>0</v>
      </c>
      <c r="I65" s="151">
        <v>0</v>
      </c>
      <c r="J65" s="151">
        <v>0</v>
      </c>
      <c r="K65" s="151">
        <v>0</v>
      </c>
      <c r="L65" s="151">
        <v>0</v>
      </c>
      <c r="M65" s="149">
        <f t="shared" si="2"/>
        <v>0</v>
      </c>
      <c r="N65" s="160"/>
      <c r="O65">
        <v>317</v>
      </c>
    </row>
    <row r="66" spans="1:15" customFormat="1" ht="25.5" customHeight="1" x14ac:dyDescent="0.25">
      <c r="A66" s="161">
        <v>239</v>
      </c>
      <c r="B66" s="157" t="s">
        <v>405</v>
      </c>
      <c r="C66" s="151">
        <v>0</v>
      </c>
      <c r="D66" s="151">
        <v>0</v>
      </c>
      <c r="E66" s="151">
        <v>0</v>
      </c>
      <c r="F66" s="151">
        <v>0</v>
      </c>
      <c r="G66" s="151">
        <v>0</v>
      </c>
      <c r="H66" s="151">
        <v>0</v>
      </c>
      <c r="I66" s="151">
        <v>0</v>
      </c>
      <c r="J66" s="151">
        <v>0</v>
      </c>
      <c r="K66" s="151">
        <v>0</v>
      </c>
      <c r="L66" s="151">
        <v>0</v>
      </c>
      <c r="M66" s="149">
        <f t="shared" si="2"/>
        <v>0</v>
      </c>
      <c r="N66" s="160"/>
      <c r="O66">
        <v>399</v>
      </c>
    </row>
    <row r="67" spans="1:15" customFormat="1" ht="30" x14ac:dyDescent="0.25">
      <c r="A67" s="154">
        <v>2400</v>
      </c>
      <c r="B67" s="155" t="s">
        <v>406</v>
      </c>
      <c r="C67" s="148">
        <f t="shared" ref="C67:N67" si="13">SUM(C68:C76)</f>
        <v>292200</v>
      </c>
      <c r="D67" s="148">
        <f>SUM(D68:D76)</f>
        <v>0</v>
      </c>
      <c r="E67" s="148">
        <f t="shared" si="13"/>
        <v>0</v>
      </c>
      <c r="F67" s="148">
        <f t="shared" si="13"/>
        <v>80000</v>
      </c>
      <c r="G67" s="148">
        <f t="shared" si="13"/>
        <v>0</v>
      </c>
      <c r="H67" s="148">
        <f t="shared" si="13"/>
        <v>0</v>
      </c>
      <c r="I67" s="148">
        <f t="shared" si="13"/>
        <v>0</v>
      </c>
      <c r="J67" s="148">
        <f t="shared" si="13"/>
        <v>0</v>
      </c>
      <c r="K67" s="148">
        <f t="shared" si="13"/>
        <v>0</v>
      </c>
      <c r="L67" s="148">
        <f t="shared" si="13"/>
        <v>0</v>
      </c>
      <c r="M67" s="148">
        <f t="shared" si="2"/>
        <v>372200</v>
      </c>
      <c r="N67" s="164">
        <f t="shared" si="13"/>
        <v>0</v>
      </c>
    </row>
    <row r="68" spans="1:15" customFormat="1" ht="25.5" customHeight="1" x14ac:dyDescent="0.25">
      <c r="A68" s="161">
        <v>241</v>
      </c>
      <c r="B68" s="157" t="s">
        <v>407</v>
      </c>
      <c r="C68" s="151">
        <v>31400</v>
      </c>
      <c r="D68" s="151">
        <v>0</v>
      </c>
      <c r="E68" s="151">
        <v>0</v>
      </c>
      <c r="F68" s="151">
        <v>0</v>
      </c>
      <c r="G68" s="151">
        <v>0</v>
      </c>
      <c r="H68" s="151">
        <v>0</v>
      </c>
      <c r="I68" s="151">
        <v>0</v>
      </c>
      <c r="J68" s="151">
        <v>0</v>
      </c>
      <c r="K68" s="151">
        <v>0</v>
      </c>
      <c r="L68" s="151">
        <v>0</v>
      </c>
      <c r="M68" s="149">
        <f t="shared" si="2"/>
        <v>31400</v>
      </c>
      <c r="N68" s="160"/>
      <c r="O68">
        <v>401</v>
      </c>
    </row>
    <row r="69" spans="1:15" customFormat="1" ht="25.5" customHeight="1" x14ac:dyDescent="0.25">
      <c r="A69" s="161">
        <v>242</v>
      </c>
      <c r="B69" s="157" t="s">
        <v>408</v>
      </c>
      <c r="C69" s="151">
        <v>16800</v>
      </c>
      <c r="D69" s="151">
        <v>0</v>
      </c>
      <c r="E69" s="151">
        <v>0</v>
      </c>
      <c r="F69" s="151">
        <v>0</v>
      </c>
      <c r="G69" s="151">
        <v>0</v>
      </c>
      <c r="H69" s="151">
        <v>0</v>
      </c>
      <c r="I69" s="151">
        <v>0</v>
      </c>
      <c r="J69" s="151">
        <v>0</v>
      </c>
      <c r="K69" s="151">
        <v>0</v>
      </c>
      <c r="L69" s="151">
        <v>0</v>
      </c>
      <c r="M69" s="149">
        <f t="shared" si="2"/>
        <v>16800</v>
      </c>
      <c r="N69" s="160"/>
      <c r="O69">
        <v>402</v>
      </c>
    </row>
    <row r="70" spans="1:15" customFormat="1" ht="25.5" customHeight="1" x14ac:dyDescent="0.25">
      <c r="A70" s="161">
        <v>243</v>
      </c>
      <c r="B70" s="157" t="s">
        <v>409</v>
      </c>
      <c r="C70" s="151">
        <v>0</v>
      </c>
      <c r="D70" s="151">
        <v>0</v>
      </c>
      <c r="E70" s="151">
        <v>0</v>
      </c>
      <c r="F70" s="151">
        <v>0</v>
      </c>
      <c r="G70" s="151">
        <v>0</v>
      </c>
      <c r="H70" s="151">
        <v>0</v>
      </c>
      <c r="I70" s="151">
        <v>0</v>
      </c>
      <c r="J70" s="151">
        <v>0</v>
      </c>
      <c r="K70" s="151">
        <v>0</v>
      </c>
      <c r="L70" s="151">
        <v>0</v>
      </c>
      <c r="M70" s="149">
        <f t="shared" si="2"/>
        <v>0</v>
      </c>
      <c r="N70" s="160"/>
      <c r="O70">
        <v>403</v>
      </c>
    </row>
    <row r="71" spans="1:15" customFormat="1" ht="25.5" customHeight="1" x14ac:dyDescent="0.25">
      <c r="A71" s="161">
        <v>244</v>
      </c>
      <c r="B71" s="157" t="s">
        <v>410</v>
      </c>
      <c r="C71" s="151">
        <v>5000</v>
      </c>
      <c r="D71" s="151">
        <v>0</v>
      </c>
      <c r="E71" s="151">
        <v>0</v>
      </c>
      <c r="F71" s="151">
        <v>0</v>
      </c>
      <c r="G71" s="151">
        <v>0</v>
      </c>
      <c r="H71" s="151">
        <v>0</v>
      </c>
      <c r="I71" s="151">
        <v>0</v>
      </c>
      <c r="J71" s="151">
        <v>0</v>
      </c>
      <c r="K71" s="151">
        <v>0</v>
      </c>
      <c r="L71" s="151">
        <v>0</v>
      </c>
      <c r="M71" s="149">
        <f t="shared" ref="M71:M134" si="14">SUM(C71:L71)</f>
        <v>5000</v>
      </c>
      <c r="N71" s="160"/>
      <c r="O71">
        <v>404</v>
      </c>
    </row>
    <row r="72" spans="1:15" customFormat="1" ht="25.5" customHeight="1" x14ac:dyDescent="0.25">
      <c r="A72" s="161">
        <v>245</v>
      </c>
      <c r="B72" s="157" t="s">
        <v>411</v>
      </c>
      <c r="C72" s="151">
        <v>3000</v>
      </c>
      <c r="D72" s="151">
        <v>0</v>
      </c>
      <c r="E72" s="151">
        <v>0</v>
      </c>
      <c r="F72" s="151">
        <v>0</v>
      </c>
      <c r="G72" s="151">
        <v>0</v>
      </c>
      <c r="H72" s="151">
        <v>0</v>
      </c>
      <c r="I72" s="151">
        <v>0</v>
      </c>
      <c r="J72" s="151">
        <v>0</v>
      </c>
      <c r="K72" s="151">
        <v>0</v>
      </c>
      <c r="L72" s="151">
        <v>0</v>
      </c>
      <c r="M72" s="149">
        <f t="shared" si="14"/>
        <v>3000</v>
      </c>
      <c r="N72" s="160"/>
      <c r="O72">
        <v>405</v>
      </c>
    </row>
    <row r="73" spans="1:15" customFormat="1" ht="25.5" customHeight="1" x14ac:dyDescent="0.25">
      <c r="A73" s="161">
        <v>246</v>
      </c>
      <c r="B73" s="157" t="s">
        <v>412</v>
      </c>
      <c r="C73" s="151">
        <v>12000</v>
      </c>
      <c r="D73" s="151">
        <v>0</v>
      </c>
      <c r="E73" s="151">
        <v>0</v>
      </c>
      <c r="F73" s="151">
        <v>80000</v>
      </c>
      <c r="G73" s="151">
        <v>0</v>
      </c>
      <c r="H73" s="151">
        <v>0</v>
      </c>
      <c r="I73" s="151">
        <v>0</v>
      </c>
      <c r="J73" s="151">
        <v>0</v>
      </c>
      <c r="K73" s="151">
        <v>0</v>
      </c>
      <c r="L73" s="151">
        <v>0</v>
      </c>
      <c r="M73" s="149">
        <f t="shared" si="14"/>
        <v>92000</v>
      </c>
      <c r="N73" s="160"/>
      <c r="O73">
        <v>406</v>
      </c>
    </row>
    <row r="74" spans="1:15" customFormat="1" ht="25.5" customHeight="1" x14ac:dyDescent="0.25">
      <c r="A74" s="161">
        <v>247</v>
      </c>
      <c r="B74" s="157" t="s">
        <v>413</v>
      </c>
      <c r="C74" s="151">
        <v>12000</v>
      </c>
      <c r="D74" s="151">
        <v>0</v>
      </c>
      <c r="E74" s="151">
        <v>0</v>
      </c>
      <c r="F74" s="151">
        <v>0</v>
      </c>
      <c r="G74" s="151">
        <v>0</v>
      </c>
      <c r="H74" s="151">
        <v>0</v>
      </c>
      <c r="I74" s="151">
        <v>0</v>
      </c>
      <c r="J74" s="151">
        <v>0</v>
      </c>
      <c r="K74" s="151">
        <v>0</v>
      </c>
      <c r="L74" s="151">
        <v>0</v>
      </c>
      <c r="M74" s="149">
        <f t="shared" si="14"/>
        <v>12000</v>
      </c>
      <c r="N74" s="160"/>
      <c r="O74">
        <v>407</v>
      </c>
    </row>
    <row r="75" spans="1:15" customFormat="1" ht="25.5" customHeight="1" x14ac:dyDescent="0.25">
      <c r="A75" s="161">
        <v>248</v>
      </c>
      <c r="B75" s="157" t="s">
        <v>414</v>
      </c>
      <c r="C75" s="151">
        <v>0</v>
      </c>
      <c r="D75" s="151">
        <v>0</v>
      </c>
      <c r="E75" s="151">
        <v>0</v>
      </c>
      <c r="F75" s="151">
        <v>0</v>
      </c>
      <c r="G75" s="151">
        <v>0</v>
      </c>
      <c r="H75" s="151">
        <v>0</v>
      </c>
      <c r="I75" s="151">
        <v>0</v>
      </c>
      <c r="J75" s="151">
        <v>0</v>
      </c>
      <c r="K75" s="151">
        <v>0</v>
      </c>
      <c r="L75" s="151">
        <v>0</v>
      </c>
      <c r="M75" s="149">
        <f t="shared" si="14"/>
        <v>0</v>
      </c>
      <c r="N75" s="160"/>
      <c r="O75">
        <v>499</v>
      </c>
    </row>
    <row r="76" spans="1:15" customFormat="1" ht="25.5" customHeight="1" x14ac:dyDescent="0.25">
      <c r="A76" s="161">
        <v>249</v>
      </c>
      <c r="B76" s="157" t="s">
        <v>415</v>
      </c>
      <c r="C76" s="151">
        <v>212000</v>
      </c>
      <c r="D76" s="151">
        <v>0</v>
      </c>
      <c r="E76" s="151">
        <v>0</v>
      </c>
      <c r="F76" s="151">
        <v>0</v>
      </c>
      <c r="G76" s="151">
        <v>0</v>
      </c>
      <c r="H76" s="151">
        <v>0</v>
      </c>
      <c r="I76" s="151">
        <v>0</v>
      </c>
      <c r="J76" s="151">
        <v>0</v>
      </c>
      <c r="K76" s="151">
        <v>0</v>
      </c>
      <c r="L76" s="151">
        <v>0</v>
      </c>
      <c r="M76" s="149">
        <f t="shared" si="14"/>
        <v>212000</v>
      </c>
      <c r="N76" s="160"/>
    </row>
    <row r="77" spans="1:15" customFormat="1" ht="25.5" customHeight="1" x14ac:dyDescent="0.25">
      <c r="A77" s="154">
        <v>2500</v>
      </c>
      <c r="B77" s="155" t="s">
        <v>416</v>
      </c>
      <c r="C77" s="148">
        <f t="shared" ref="C77:N77" si="15">SUM(C78:C84)</f>
        <v>87295</v>
      </c>
      <c r="D77" s="148">
        <f>SUM(D78:D84)</f>
        <v>0</v>
      </c>
      <c r="E77" s="148">
        <f t="shared" si="15"/>
        <v>0</v>
      </c>
      <c r="F77" s="148">
        <f t="shared" si="15"/>
        <v>0</v>
      </c>
      <c r="G77" s="148">
        <f t="shared" si="15"/>
        <v>0</v>
      </c>
      <c r="H77" s="148">
        <f t="shared" si="15"/>
        <v>0</v>
      </c>
      <c r="I77" s="148">
        <f t="shared" si="15"/>
        <v>0</v>
      </c>
      <c r="J77" s="148">
        <f t="shared" si="15"/>
        <v>0</v>
      </c>
      <c r="K77" s="148">
        <f t="shared" si="15"/>
        <v>0</v>
      </c>
      <c r="L77" s="148">
        <f t="shared" si="15"/>
        <v>0</v>
      </c>
      <c r="M77" s="148">
        <f t="shared" si="14"/>
        <v>87295</v>
      </c>
      <c r="N77" s="164">
        <f t="shared" si="15"/>
        <v>0</v>
      </c>
      <c r="O77">
        <v>501</v>
      </c>
    </row>
    <row r="78" spans="1:15" customFormat="1" ht="25.5" customHeight="1" x14ac:dyDescent="0.25">
      <c r="A78" s="161">
        <v>251</v>
      </c>
      <c r="B78" s="157" t="s">
        <v>417</v>
      </c>
      <c r="C78" s="151">
        <v>0</v>
      </c>
      <c r="D78" s="151">
        <v>0</v>
      </c>
      <c r="E78" s="151">
        <v>0</v>
      </c>
      <c r="F78" s="151">
        <v>0</v>
      </c>
      <c r="G78" s="151">
        <v>0</v>
      </c>
      <c r="H78" s="151">
        <v>0</v>
      </c>
      <c r="I78" s="151">
        <v>0</v>
      </c>
      <c r="J78" s="151">
        <v>0</v>
      </c>
      <c r="K78" s="151">
        <v>0</v>
      </c>
      <c r="L78" s="151">
        <v>0</v>
      </c>
      <c r="M78" s="149">
        <f t="shared" si="14"/>
        <v>0</v>
      </c>
      <c r="N78" s="160"/>
      <c r="O78">
        <v>502</v>
      </c>
    </row>
    <row r="79" spans="1:15" customFormat="1" ht="25.5" customHeight="1" x14ac:dyDescent="0.25">
      <c r="A79" s="161">
        <v>252</v>
      </c>
      <c r="B79" s="157" t="s">
        <v>418</v>
      </c>
      <c r="C79" s="151">
        <v>3600</v>
      </c>
      <c r="D79" s="151">
        <v>0</v>
      </c>
      <c r="E79" s="151">
        <v>0</v>
      </c>
      <c r="F79" s="151">
        <v>0</v>
      </c>
      <c r="G79" s="151">
        <v>0</v>
      </c>
      <c r="H79" s="151">
        <v>0</v>
      </c>
      <c r="I79" s="151">
        <v>0</v>
      </c>
      <c r="J79" s="151">
        <v>0</v>
      </c>
      <c r="K79" s="151">
        <v>0</v>
      </c>
      <c r="L79" s="151">
        <v>0</v>
      </c>
      <c r="M79" s="149">
        <f t="shared" si="14"/>
        <v>3600</v>
      </c>
      <c r="N79" s="160"/>
      <c r="O79">
        <v>503</v>
      </c>
    </row>
    <row r="80" spans="1:15" customFormat="1" ht="25.5" customHeight="1" x14ac:dyDescent="0.25">
      <c r="A80" s="161">
        <v>253</v>
      </c>
      <c r="B80" s="157" t="s">
        <v>419</v>
      </c>
      <c r="C80" s="151">
        <v>5000</v>
      </c>
      <c r="D80" s="151">
        <v>0</v>
      </c>
      <c r="E80" s="151">
        <v>0</v>
      </c>
      <c r="F80" s="151">
        <v>0</v>
      </c>
      <c r="G80" s="151">
        <v>0</v>
      </c>
      <c r="H80" s="151">
        <v>0</v>
      </c>
      <c r="I80" s="151">
        <v>0</v>
      </c>
      <c r="J80" s="151">
        <v>0</v>
      </c>
      <c r="K80" s="151">
        <v>0</v>
      </c>
      <c r="L80" s="151">
        <v>0</v>
      </c>
      <c r="M80" s="149">
        <f t="shared" si="14"/>
        <v>5000</v>
      </c>
      <c r="N80" s="160"/>
      <c r="O80">
        <v>599</v>
      </c>
    </row>
    <row r="81" spans="1:15" customFormat="1" ht="25.5" customHeight="1" x14ac:dyDescent="0.25">
      <c r="A81" s="161">
        <v>254</v>
      </c>
      <c r="B81" s="157" t="s">
        <v>420</v>
      </c>
      <c r="C81" s="151">
        <v>19600</v>
      </c>
      <c r="D81" s="151">
        <v>0</v>
      </c>
      <c r="E81" s="151">
        <v>0</v>
      </c>
      <c r="F81" s="151">
        <v>0</v>
      </c>
      <c r="G81" s="151">
        <v>0</v>
      </c>
      <c r="H81" s="151">
        <v>0</v>
      </c>
      <c r="I81" s="151">
        <v>0</v>
      </c>
      <c r="J81" s="151">
        <v>0</v>
      </c>
      <c r="K81" s="151">
        <v>0</v>
      </c>
      <c r="L81" s="151">
        <v>0</v>
      </c>
      <c r="M81" s="149">
        <f t="shared" si="14"/>
        <v>19600</v>
      </c>
      <c r="N81" s="160"/>
    </row>
    <row r="82" spans="1:15" customFormat="1" ht="25.5" customHeight="1" x14ac:dyDescent="0.25">
      <c r="A82" s="161">
        <v>255</v>
      </c>
      <c r="B82" s="157" t="s">
        <v>421</v>
      </c>
      <c r="C82" s="151">
        <v>0</v>
      </c>
      <c r="D82" s="151">
        <v>0</v>
      </c>
      <c r="E82" s="151">
        <v>0</v>
      </c>
      <c r="F82" s="151">
        <v>0</v>
      </c>
      <c r="G82" s="151">
        <v>0</v>
      </c>
      <c r="H82" s="151">
        <v>0</v>
      </c>
      <c r="I82" s="151">
        <v>0</v>
      </c>
      <c r="J82" s="151">
        <v>0</v>
      </c>
      <c r="K82" s="151">
        <v>0</v>
      </c>
      <c r="L82" s="151">
        <v>0</v>
      </c>
      <c r="M82" s="149">
        <f t="shared" si="14"/>
        <v>0</v>
      </c>
      <c r="N82" s="160"/>
      <c r="O82">
        <v>901</v>
      </c>
    </row>
    <row r="83" spans="1:15" customFormat="1" ht="25.5" customHeight="1" x14ac:dyDescent="0.25">
      <c r="A83" s="161">
        <v>256</v>
      </c>
      <c r="B83" s="157" t="s">
        <v>422</v>
      </c>
      <c r="C83" s="151">
        <v>0</v>
      </c>
      <c r="D83" s="151">
        <v>0</v>
      </c>
      <c r="E83" s="151">
        <v>0</v>
      </c>
      <c r="F83" s="151">
        <v>0</v>
      </c>
      <c r="G83" s="151">
        <v>0</v>
      </c>
      <c r="H83" s="151">
        <v>0</v>
      </c>
      <c r="I83" s="151">
        <v>0</v>
      </c>
      <c r="J83" s="151">
        <v>0</v>
      </c>
      <c r="K83" s="151">
        <v>0</v>
      </c>
      <c r="L83" s="151">
        <v>0</v>
      </c>
      <c r="M83" s="149">
        <f t="shared" si="14"/>
        <v>0</v>
      </c>
      <c r="N83" s="160"/>
      <c r="O83">
        <v>902</v>
      </c>
    </row>
    <row r="84" spans="1:15" customFormat="1" ht="25.5" customHeight="1" x14ac:dyDescent="0.25">
      <c r="A84" s="161">
        <v>259</v>
      </c>
      <c r="B84" s="157" t="s">
        <v>423</v>
      </c>
      <c r="C84" s="151">
        <v>59095</v>
      </c>
      <c r="D84" s="151">
        <v>0</v>
      </c>
      <c r="E84" s="151">
        <v>0</v>
      </c>
      <c r="F84" s="151">
        <v>0</v>
      </c>
      <c r="G84" s="151">
        <v>0</v>
      </c>
      <c r="H84" s="151">
        <v>0</v>
      </c>
      <c r="I84" s="151">
        <v>0</v>
      </c>
      <c r="J84" s="151">
        <v>0</v>
      </c>
      <c r="K84" s="151">
        <v>0</v>
      </c>
      <c r="L84" s="151">
        <v>0</v>
      </c>
      <c r="M84" s="149">
        <f t="shared" si="14"/>
        <v>59095</v>
      </c>
      <c r="N84" s="160"/>
      <c r="O84">
        <v>903</v>
      </c>
    </row>
    <row r="85" spans="1:15" customFormat="1" ht="25.5" customHeight="1" x14ac:dyDescent="0.25">
      <c r="A85" s="154">
        <v>2600</v>
      </c>
      <c r="B85" s="155" t="s">
        <v>424</v>
      </c>
      <c r="C85" s="148">
        <f t="shared" ref="C85:N85" si="16">SUM(C86:C87)</f>
        <v>252172</v>
      </c>
      <c r="D85" s="148">
        <f>SUM(D86:D87)</f>
        <v>0</v>
      </c>
      <c r="E85" s="148">
        <f t="shared" si="16"/>
        <v>0</v>
      </c>
      <c r="F85" s="148">
        <f t="shared" si="16"/>
        <v>600000</v>
      </c>
      <c r="G85" s="148">
        <f t="shared" si="16"/>
        <v>1036228</v>
      </c>
      <c r="H85" s="148">
        <f t="shared" si="16"/>
        <v>0</v>
      </c>
      <c r="I85" s="148">
        <f t="shared" si="16"/>
        <v>0</v>
      </c>
      <c r="J85" s="148">
        <f t="shared" si="16"/>
        <v>0</v>
      </c>
      <c r="K85" s="148">
        <f t="shared" si="16"/>
        <v>0</v>
      </c>
      <c r="L85" s="148">
        <f t="shared" si="16"/>
        <v>0</v>
      </c>
      <c r="M85" s="148">
        <f t="shared" si="14"/>
        <v>1888400</v>
      </c>
      <c r="N85" s="164">
        <f t="shared" si="16"/>
        <v>0</v>
      </c>
      <c r="O85">
        <v>904</v>
      </c>
    </row>
    <row r="86" spans="1:15" customFormat="1" ht="25.5" customHeight="1" x14ac:dyDescent="0.25">
      <c r="A86" s="161">
        <v>261</v>
      </c>
      <c r="B86" s="157" t="s">
        <v>425</v>
      </c>
      <c r="C86" s="151">
        <v>252172</v>
      </c>
      <c r="D86" s="151">
        <v>0</v>
      </c>
      <c r="E86" s="151">
        <v>0</v>
      </c>
      <c r="F86" s="151">
        <v>600000</v>
      </c>
      <c r="G86" s="151">
        <v>1036228</v>
      </c>
      <c r="H86" s="151">
        <v>0</v>
      </c>
      <c r="I86" s="151">
        <v>0</v>
      </c>
      <c r="J86" s="151">
        <v>0</v>
      </c>
      <c r="K86" s="151">
        <v>0</v>
      </c>
      <c r="L86" s="151">
        <v>0</v>
      </c>
      <c r="M86" s="149">
        <f t="shared" si="14"/>
        <v>1888400</v>
      </c>
      <c r="N86" s="160"/>
      <c r="O86">
        <v>999</v>
      </c>
    </row>
    <row r="87" spans="1:15" customFormat="1" ht="25.5" customHeight="1" x14ac:dyDescent="0.25">
      <c r="A87" s="161">
        <v>262</v>
      </c>
      <c r="B87" s="157" t="s">
        <v>426</v>
      </c>
      <c r="C87" s="151">
        <v>0</v>
      </c>
      <c r="D87" s="151">
        <v>0</v>
      </c>
      <c r="E87" s="151">
        <v>0</v>
      </c>
      <c r="F87" s="151">
        <v>0</v>
      </c>
      <c r="G87" s="151">
        <v>0</v>
      </c>
      <c r="H87" s="151">
        <v>0</v>
      </c>
      <c r="I87" s="151">
        <v>0</v>
      </c>
      <c r="J87" s="151">
        <v>0</v>
      </c>
      <c r="K87" s="151">
        <v>0</v>
      </c>
      <c r="L87" s="151">
        <v>0</v>
      </c>
      <c r="M87" s="149">
        <f t="shared" si="14"/>
        <v>0</v>
      </c>
      <c r="N87" s="160"/>
    </row>
    <row r="88" spans="1:15" customFormat="1" ht="30" x14ac:dyDescent="0.25">
      <c r="A88" s="154">
        <v>2700</v>
      </c>
      <c r="B88" s="155" t="s">
        <v>427</v>
      </c>
      <c r="C88" s="148">
        <f t="shared" ref="C88:N88" si="17">SUM(C89:C93)</f>
        <v>0</v>
      </c>
      <c r="D88" s="148">
        <f>SUM(D89:D93)</f>
        <v>0</v>
      </c>
      <c r="E88" s="148">
        <f t="shared" si="17"/>
        <v>0</v>
      </c>
      <c r="F88" s="148">
        <f t="shared" si="17"/>
        <v>62000</v>
      </c>
      <c r="G88" s="148">
        <f t="shared" si="17"/>
        <v>0</v>
      </c>
      <c r="H88" s="148">
        <f t="shared" si="17"/>
        <v>0</v>
      </c>
      <c r="I88" s="148">
        <f t="shared" si="17"/>
        <v>0</v>
      </c>
      <c r="J88" s="148">
        <f t="shared" si="17"/>
        <v>0</v>
      </c>
      <c r="K88" s="148">
        <f t="shared" si="17"/>
        <v>0</v>
      </c>
      <c r="L88" s="148">
        <f t="shared" si="17"/>
        <v>0</v>
      </c>
      <c r="M88" s="148">
        <f t="shared" si="14"/>
        <v>62000</v>
      </c>
      <c r="N88" s="164">
        <f t="shared" si="17"/>
        <v>0</v>
      </c>
    </row>
    <row r="89" spans="1:15" customFormat="1" ht="25.5" customHeight="1" x14ac:dyDescent="0.25">
      <c r="A89" s="161">
        <v>271</v>
      </c>
      <c r="B89" s="157" t="s">
        <v>428</v>
      </c>
      <c r="C89" s="151">
        <v>0</v>
      </c>
      <c r="D89" s="151">
        <v>0</v>
      </c>
      <c r="E89" s="151">
        <v>0</v>
      </c>
      <c r="F89" s="151">
        <v>48000</v>
      </c>
      <c r="G89" s="151">
        <v>0</v>
      </c>
      <c r="H89" s="151">
        <v>0</v>
      </c>
      <c r="I89" s="151">
        <v>0</v>
      </c>
      <c r="J89" s="151">
        <v>0</v>
      </c>
      <c r="K89" s="151">
        <v>0</v>
      </c>
      <c r="L89" s="151">
        <v>0</v>
      </c>
      <c r="M89" s="149">
        <f t="shared" si="14"/>
        <v>48000</v>
      </c>
      <c r="N89" s="160"/>
    </row>
    <row r="90" spans="1:15" customFormat="1" ht="25.5" customHeight="1" x14ac:dyDescent="0.25">
      <c r="A90" s="161">
        <v>272</v>
      </c>
      <c r="B90" s="157" t="s">
        <v>429</v>
      </c>
      <c r="C90" s="151">
        <v>0</v>
      </c>
      <c r="D90" s="151">
        <v>0</v>
      </c>
      <c r="E90" s="151">
        <v>0</v>
      </c>
      <c r="F90" s="151">
        <v>14000</v>
      </c>
      <c r="G90" s="151">
        <v>0</v>
      </c>
      <c r="H90" s="151">
        <v>0</v>
      </c>
      <c r="I90" s="151">
        <v>0</v>
      </c>
      <c r="J90" s="151">
        <v>0</v>
      </c>
      <c r="K90" s="151">
        <v>0</v>
      </c>
      <c r="L90" s="151">
        <v>0</v>
      </c>
      <c r="M90" s="149">
        <f t="shared" si="14"/>
        <v>14000</v>
      </c>
      <c r="N90" s="160"/>
    </row>
    <row r="91" spans="1:15" customFormat="1" ht="25.5" customHeight="1" x14ac:dyDescent="0.25">
      <c r="A91" s="161">
        <v>273</v>
      </c>
      <c r="B91" s="157" t="s">
        <v>430</v>
      </c>
      <c r="C91" s="151">
        <v>0</v>
      </c>
      <c r="D91" s="151">
        <v>0</v>
      </c>
      <c r="E91" s="151">
        <v>0</v>
      </c>
      <c r="F91" s="151">
        <v>0</v>
      </c>
      <c r="G91" s="151">
        <v>0</v>
      </c>
      <c r="H91" s="151">
        <v>0</v>
      </c>
      <c r="I91" s="151">
        <v>0</v>
      </c>
      <c r="J91" s="151">
        <v>0</v>
      </c>
      <c r="K91" s="151">
        <v>0</v>
      </c>
      <c r="L91" s="151">
        <v>0</v>
      </c>
      <c r="M91" s="149">
        <f t="shared" si="14"/>
        <v>0</v>
      </c>
      <c r="N91" s="160"/>
    </row>
    <row r="92" spans="1:15" customFormat="1" ht="25.5" customHeight="1" x14ac:dyDescent="0.25">
      <c r="A92" s="161">
        <v>274</v>
      </c>
      <c r="B92" s="157" t="s">
        <v>431</v>
      </c>
      <c r="C92" s="151">
        <v>0</v>
      </c>
      <c r="D92" s="151">
        <v>0</v>
      </c>
      <c r="E92" s="151">
        <v>0</v>
      </c>
      <c r="F92" s="151">
        <v>0</v>
      </c>
      <c r="G92" s="151">
        <v>0</v>
      </c>
      <c r="H92" s="151">
        <v>0</v>
      </c>
      <c r="I92" s="151">
        <v>0</v>
      </c>
      <c r="J92" s="151">
        <v>0</v>
      </c>
      <c r="K92" s="151">
        <v>0</v>
      </c>
      <c r="L92" s="151">
        <v>0</v>
      </c>
      <c r="M92" s="149">
        <f t="shared" si="14"/>
        <v>0</v>
      </c>
      <c r="N92" s="160"/>
    </row>
    <row r="93" spans="1:15" customFormat="1" ht="25.5" customHeight="1" x14ac:dyDescent="0.25">
      <c r="A93" s="161">
        <v>275</v>
      </c>
      <c r="B93" s="157" t="s">
        <v>432</v>
      </c>
      <c r="C93" s="151">
        <v>0</v>
      </c>
      <c r="D93" s="151">
        <v>0</v>
      </c>
      <c r="E93" s="151">
        <v>0</v>
      </c>
      <c r="F93" s="151">
        <v>0</v>
      </c>
      <c r="G93" s="151">
        <v>0</v>
      </c>
      <c r="H93" s="151">
        <v>0</v>
      </c>
      <c r="I93" s="151">
        <v>0</v>
      </c>
      <c r="J93" s="151">
        <v>0</v>
      </c>
      <c r="K93" s="151">
        <v>0</v>
      </c>
      <c r="L93" s="151">
        <v>0</v>
      </c>
      <c r="M93" s="149">
        <f t="shared" si="14"/>
        <v>0</v>
      </c>
      <c r="N93" s="160"/>
    </row>
    <row r="94" spans="1:15" customFormat="1" ht="25.5" customHeight="1" x14ac:dyDescent="0.25">
      <c r="A94" s="154">
        <v>2800</v>
      </c>
      <c r="B94" s="155" t="s">
        <v>433</v>
      </c>
      <c r="C94" s="148">
        <f t="shared" ref="C94:N94" si="18">SUM(C95:C97)</f>
        <v>0</v>
      </c>
      <c r="D94" s="148">
        <f>SUM(D95:D97)</f>
        <v>0</v>
      </c>
      <c r="E94" s="148">
        <f t="shared" si="18"/>
        <v>0</v>
      </c>
      <c r="F94" s="148">
        <f t="shared" si="18"/>
        <v>0</v>
      </c>
      <c r="G94" s="148">
        <f t="shared" si="18"/>
        <v>0</v>
      </c>
      <c r="H94" s="148">
        <f t="shared" si="18"/>
        <v>0</v>
      </c>
      <c r="I94" s="148">
        <f t="shared" si="18"/>
        <v>0</v>
      </c>
      <c r="J94" s="148">
        <f t="shared" si="18"/>
        <v>0</v>
      </c>
      <c r="K94" s="148">
        <f t="shared" si="18"/>
        <v>0</v>
      </c>
      <c r="L94" s="148">
        <f t="shared" si="18"/>
        <v>0</v>
      </c>
      <c r="M94" s="148">
        <f t="shared" si="14"/>
        <v>0</v>
      </c>
      <c r="N94" s="164">
        <f t="shared" si="18"/>
        <v>0</v>
      </c>
    </row>
    <row r="95" spans="1:15" customFormat="1" ht="25.5" customHeight="1" x14ac:dyDescent="0.25">
      <c r="A95" s="161">
        <v>281</v>
      </c>
      <c r="B95" s="157" t="s">
        <v>434</v>
      </c>
      <c r="C95" s="151">
        <v>0</v>
      </c>
      <c r="D95" s="151">
        <v>0</v>
      </c>
      <c r="E95" s="151">
        <v>0</v>
      </c>
      <c r="F95" s="151">
        <v>0</v>
      </c>
      <c r="G95" s="151">
        <v>0</v>
      </c>
      <c r="H95" s="151">
        <v>0</v>
      </c>
      <c r="I95" s="151">
        <v>0</v>
      </c>
      <c r="J95" s="151">
        <v>0</v>
      </c>
      <c r="K95" s="151">
        <v>0</v>
      </c>
      <c r="L95" s="151">
        <v>0</v>
      </c>
      <c r="M95" s="149">
        <f t="shared" si="14"/>
        <v>0</v>
      </c>
      <c r="N95" s="160"/>
    </row>
    <row r="96" spans="1:15" customFormat="1" ht="25.5" customHeight="1" x14ac:dyDescent="0.25">
      <c r="A96" s="161">
        <v>282</v>
      </c>
      <c r="B96" s="157" t="s">
        <v>435</v>
      </c>
      <c r="C96" s="151">
        <v>0</v>
      </c>
      <c r="D96" s="151">
        <v>0</v>
      </c>
      <c r="E96" s="151">
        <v>0</v>
      </c>
      <c r="F96" s="151">
        <v>0</v>
      </c>
      <c r="G96" s="151">
        <v>0</v>
      </c>
      <c r="H96" s="151">
        <v>0</v>
      </c>
      <c r="I96" s="151">
        <v>0</v>
      </c>
      <c r="J96" s="151">
        <v>0</v>
      </c>
      <c r="K96" s="151">
        <v>0</v>
      </c>
      <c r="L96" s="151">
        <v>0</v>
      </c>
      <c r="M96" s="149">
        <f t="shared" si="14"/>
        <v>0</v>
      </c>
      <c r="N96" s="160"/>
    </row>
    <row r="97" spans="1:14" customFormat="1" ht="25.5" customHeight="1" x14ac:dyDescent="0.25">
      <c r="A97" s="161">
        <v>283</v>
      </c>
      <c r="B97" s="157" t="s">
        <v>436</v>
      </c>
      <c r="C97" s="151">
        <v>0</v>
      </c>
      <c r="D97" s="151">
        <v>0</v>
      </c>
      <c r="E97" s="151">
        <v>0</v>
      </c>
      <c r="F97" s="151">
        <v>0</v>
      </c>
      <c r="G97" s="151">
        <v>0</v>
      </c>
      <c r="H97" s="151">
        <v>0</v>
      </c>
      <c r="I97" s="151">
        <v>0</v>
      </c>
      <c r="J97" s="151">
        <v>0</v>
      </c>
      <c r="K97" s="151">
        <v>0</v>
      </c>
      <c r="L97" s="151">
        <v>0</v>
      </c>
      <c r="M97" s="149">
        <f t="shared" si="14"/>
        <v>0</v>
      </c>
      <c r="N97" s="160"/>
    </row>
    <row r="98" spans="1:14" customFormat="1" ht="25.5" customHeight="1" x14ac:dyDescent="0.25">
      <c r="A98" s="154">
        <v>2900</v>
      </c>
      <c r="B98" s="155" t="s">
        <v>437</v>
      </c>
      <c r="C98" s="148">
        <f t="shared" ref="C98:N98" si="19">SUM(C99:C107)</f>
        <v>90200</v>
      </c>
      <c r="D98" s="148">
        <f>SUM(D99:D107)</f>
        <v>0</v>
      </c>
      <c r="E98" s="148">
        <f t="shared" si="19"/>
        <v>0</v>
      </c>
      <c r="F98" s="148">
        <f t="shared" si="19"/>
        <v>58000</v>
      </c>
      <c r="G98" s="148">
        <f t="shared" si="19"/>
        <v>0</v>
      </c>
      <c r="H98" s="148">
        <f t="shared" si="19"/>
        <v>0</v>
      </c>
      <c r="I98" s="148">
        <f t="shared" si="19"/>
        <v>0</v>
      </c>
      <c r="J98" s="148">
        <f t="shared" si="19"/>
        <v>0</v>
      </c>
      <c r="K98" s="148">
        <f t="shared" si="19"/>
        <v>0</v>
      </c>
      <c r="L98" s="148">
        <f t="shared" si="19"/>
        <v>0</v>
      </c>
      <c r="M98" s="148">
        <f t="shared" si="14"/>
        <v>148200</v>
      </c>
      <c r="N98" s="164">
        <f t="shared" si="19"/>
        <v>0</v>
      </c>
    </row>
    <row r="99" spans="1:14" customFormat="1" ht="25.5" customHeight="1" x14ac:dyDescent="0.25">
      <c r="A99" s="161">
        <v>291</v>
      </c>
      <c r="B99" s="157" t="s">
        <v>438</v>
      </c>
      <c r="C99" s="151">
        <v>0</v>
      </c>
      <c r="D99" s="151">
        <v>0</v>
      </c>
      <c r="E99" s="151">
        <v>0</v>
      </c>
      <c r="F99" s="151">
        <v>0</v>
      </c>
      <c r="G99" s="151">
        <v>0</v>
      </c>
      <c r="H99" s="151">
        <v>0</v>
      </c>
      <c r="I99" s="151">
        <v>0</v>
      </c>
      <c r="J99" s="151">
        <v>0</v>
      </c>
      <c r="K99" s="151">
        <v>0</v>
      </c>
      <c r="L99" s="151">
        <v>0</v>
      </c>
      <c r="M99" s="149">
        <f t="shared" si="14"/>
        <v>0</v>
      </c>
      <c r="N99" s="160"/>
    </row>
    <row r="100" spans="1:14" customFormat="1" ht="25.5" customHeight="1" x14ac:dyDescent="0.25">
      <c r="A100" s="161">
        <v>292</v>
      </c>
      <c r="B100" s="157" t="s">
        <v>439</v>
      </c>
      <c r="C100" s="151">
        <v>0</v>
      </c>
      <c r="D100" s="151">
        <v>0</v>
      </c>
      <c r="E100" s="151">
        <v>0</v>
      </c>
      <c r="F100" s="151">
        <v>0</v>
      </c>
      <c r="G100" s="151">
        <v>0</v>
      </c>
      <c r="H100" s="151">
        <v>0</v>
      </c>
      <c r="I100" s="151">
        <v>0</v>
      </c>
      <c r="J100" s="151">
        <v>0</v>
      </c>
      <c r="K100" s="151">
        <v>0</v>
      </c>
      <c r="L100" s="151">
        <v>0</v>
      </c>
      <c r="M100" s="149">
        <f t="shared" si="14"/>
        <v>0</v>
      </c>
      <c r="N100" s="160"/>
    </row>
    <row r="101" spans="1:14" customFormat="1" ht="38.25" customHeight="1" x14ac:dyDescent="0.25">
      <c r="A101" s="161">
        <v>293</v>
      </c>
      <c r="B101" s="157" t="s">
        <v>440</v>
      </c>
      <c r="C101" s="151">
        <v>0</v>
      </c>
      <c r="D101" s="151">
        <v>0</v>
      </c>
      <c r="E101" s="151">
        <v>0</v>
      </c>
      <c r="F101" s="151">
        <v>0</v>
      </c>
      <c r="G101" s="151">
        <v>0</v>
      </c>
      <c r="H101" s="151">
        <v>0</v>
      </c>
      <c r="I101" s="151">
        <v>0</v>
      </c>
      <c r="J101" s="151">
        <v>0</v>
      </c>
      <c r="K101" s="151">
        <v>0</v>
      </c>
      <c r="L101" s="151">
        <v>0</v>
      </c>
      <c r="M101" s="149">
        <f t="shared" si="14"/>
        <v>0</v>
      </c>
      <c r="N101" s="160"/>
    </row>
    <row r="102" spans="1:14" customFormat="1" ht="25.5" x14ac:dyDescent="0.25">
      <c r="A102" s="161">
        <v>294</v>
      </c>
      <c r="B102" s="157" t="s">
        <v>441</v>
      </c>
      <c r="C102" s="151">
        <v>0</v>
      </c>
      <c r="D102" s="151">
        <v>0</v>
      </c>
      <c r="E102" s="151">
        <v>0</v>
      </c>
      <c r="F102" s="151">
        <v>0</v>
      </c>
      <c r="G102" s="151">
        <v>0</v>
      </c>
      <c r="H102" s="151">
        <v>0</v>
      </c>
      <c r="I102" s="151">
        <v>0</v>
      </c>
      <c r="J102" s="151">
        <v>0</v>
      </c>
      <c r="K102" s="151">
        <v>0</v>
      </c>
      <c r="L102" s="151">
        <v>0</v>
      </c>
      <c r="M102" s="149">
        <f t="shared" si="14"/>
        <v>0</v>
      </c>
      <c r="N102" s="160"/>
    </row>
    <row r="103" spans="1:14" customFormat="1" ht="42" customHeight="1" x14ac:dyDescent="0.25">
      <c r="A103" s="161">
        <v>295</v>
      </c>
      <c r="B103" s="157" t="s">
        <v>442</v>
      </c>
      <c r="C103" s="151">
        <v>0</v>
      </c>
      <c r="D103" s="151">
        <v>0</v>
      </c>
      <c r="E103" s="151">
        <v>0</v>
      </c>
      <c r="F103" s="151">
        <v>0</v>
      </c>
      <c r="G103" s="151">
        <v>0</v>
      </c>
      <c r="H103" s="151">
        <v>0</v>
      </c>
      <c r="I103" s="151">
        <v>0</v>
      </c>
      <c r="J103" s="151">
        <v>0</v>
      </c>
      <c r="K103" s="151">
        <v>0</v>
      </c>
      <c r="L103" s="151">
        <v>0</v>
      </c>
      <c r="M103" s="149">
        <f t="shared" si="14"/>
        <v>0</v>
      </c>
      <c r="N103" s="160"/>
    </row>
    <row r="104" spans="1:14" customFormat="1" ht="26.25" customHeight="1" x14ac:dyDescent="0.25">
      <c r="A104" s="161">
        <v>296</v>
      </c>
      <c r="B104" s="157" t="s">
        <v>443</v>
      </c>
      <c r="C104" s="151">
        <v>54100</v>
      </c>
      <c r="D104" s="151">
        <v>0</v>
      </c>
      <c r="E104" s="151">
        <v>0</v>
      </c>
      <c r="F104" s="151">
        <v>58000</v>
      </c>
      <c r="G104" s="151">
        <v>0</v>
      </c>
      <c r="H104" s="151">
        <v>0</v>
      </c>
      <c r="I104" s="151">
        <v>0</v>
      </c>
      <c r="J104" s="151">
        <v>0</v>
      </c>
      <c r="K104" s="151">
        <v>0</v>
      </c>
      <c r="L104" s="151">
        <v>0</v>
      </c>
      <c r="M104" s="149">
        <f t="shared" si="14"/>
        <v>112100</v>
      </c>
      <c r="N104" s="160"/>
    </row>
    <row r="105" spans="1:14" customFormat="1" ht="25.5" x14ac:dyDescent="0.25">
      <c r="A105" s="161">
        <v>297</v>
      </c>
      <c r="B105" s="157" t="s">
        <v>444</v>
      </c>
      <c r="C105" s="151">
        <v>0</v>
      </c>
      <c r="D105" s="151">
        <v>0</v>
      </c>
      <c r="E105" s="151">
        <v>0</v>
      </c>
      <c r="F105" s="151">
        <v>0</v>
      </c>
      <c r="G105" s="151">
        <v>0</v>
      </c>
      <c r="H105" s="151">
        <v>0</v>
      </c>
      <c r="I105" s="151">
        <v>0</v>
      </c>
      <c r="J105" s="151">
        <v>0</v>
      </c>
      <c r="K105" s="151">
        <v>0</v>
      </c>
      <c r="L105" s="151">
        <v>0</v>
      </c>
      <c r="M105" s="149">
        <f t="shared" si="14"/>
        <v>0</v>
      </c>
      <c r="N105" s="160"/>
    </row>
    <row r="106" spans="1:14" customFormat="1" ht="30" customHeight="1" x14ac:dyDescent="0.25">
      <c r="A106" s="161">
        <v>298</v>
      </c>
      <c r="B106" s="157" t="s">
        <v>445</v>
      </c>
      <c r="C106" s="151">
        <v>36100</v>
      </c>
      <c r="D106" s="151">
        <v>0</v>
      </c>
      <c r="E106" s="151">
        <v>0</v>
      </c>
      <c r="F106" s="151">
        <v>0</v>
      </c>
      <c r="G106" s="151">
        <v>0</v>
      </c>
      <c r="H106" s="151">
        <v>0</v>
      </c>
      <c r="I106" s="151">
        <v>0</v>
      </c>
      <c r="J106" s="151">
        <v>0</v>
      </c>
      <c r="K106" s="151">
        <v>0</v>
      </c>
      <c r="L106" s="151">
        <v>0</v>
      </c>
      <c r="M106" s="149">
        <f t="shared" si="14"/>
        <v>36100</v>
      </c>
      <c r="N106" s="160"/>
    </row>
    <row r="107" spans="1:14" customFormat="1" ht="25.5" customHeight="1" x14ac:dyDescent="0.25">
      <c r="A107" s="161">
        <v>299</v>
      </c>
      <c r="B107" s="157" t="s">
        <v>446</v>
      </c>
      <c r="C107" s="151">
        <v>0</v>
      </c>
      <c r="D107" s="151">
        <v>0</v>
      </c>
      <c r="E107" s="151">
        <v>0</v>
      </c>
      <c r="F107" s="151">
        <v>0</v>
      </c>
      <c r="G107" s="151">
        <v>0</v>
      </c>
      <c r="H107" s="151">
        <v>0</v>
      </c>
      <c r="I107" s="151">
        <v>0</v>
      </c>
      <c r="J107" s="151">
        <v>0</v>
      </c>
      <c r="K107" s="151">
        <v>0</v>
      </c>
      <c r="L107" s="151">
        <v>0</v>
      </c>
      <c r="M107" s="149">
        <f t="shared" si="14"/>
        <v>0</v>
      </c>
      <c r="N107" s="160"/>
    </row>
    <row r="108" spans="1:14" s="89" customFormat="1" ht="25.5" customHeight="1" x14ac:dyDescent="0.25">
      <c r="A108" s="430">
        <v>3000</v>
      </c>
      <c r="B108" s="431" t="s">
        <v>64</v>
      </c>
      <c r="C108" s="429">
        <f t="shared" ref="C108:N108" si="20">C109+C119+C129+C139+C149+C159+C167+C177+C183</f>
        <v>1338662</v>
      </c>
      <c r="D108" s="429">
        <f>D109+D119+D129+D139+D149+D159+D167+D177+D183</f>
        <v>0</v>
      </c>
      <c r="E108" s="429">
        <f t="shared" si="20"/>
        <v>400</v>
      </c>
      <c r="F108" s="429">
        <f t="shared" si="20"/>
        <v>1612733</v>
      </c>
      <c r="G108" s="429">
        <f t="shared" si="20"/>
        <v>2155567</v>
      </c>
      <c r="H108" s="429">
        <f t="shared" si="20"/>
        <v>0</v>
      </c>
      <c r="I108" s="429">
        <f t="shared" si="20"/>
        <v>16276</v>
      </c>
      <c r="J108" s="429">
        <f t="shared" si="20"/>
        <v>50000</v>
      </c>
      <c r="K108" s="429">
        <f t="shared" si="20"/>
        <v>0</v>
      </c>
      <c r="L108" s="429">
        <f t="shared" si="20"/>
        <v>0</v>
      </c>
      <c r="M108" s="429">
        <f t="shared" si="14"/>
        <v>5173638</v>
      </c>
      <c r="N108" s="167">
        <f t="shared" si="20"/>
        <v>0</v>
      </c>
    </row>
    <row r="109" spans="1:14" customFormat="1" ht="25.5" customHeight="1" x14ac:dyDescent="0.25">
      <c r="A109" s="154">
        <v>3100</v>
      </c>
      <c r="B109" s="155" t="s">
        <v>447</v>
      </c>
      <c r="C109" s="148">
        <f>SUM(C110:C118)</f>
        <v>579300</v>
      </c>
      <c r="D109" s="148">
        <f>SUM(D110:D118)</f>
        <v>0</v>
      </c>
      <c r="E109" s="148">
        <f t="shared" ref="E109:N109" si="21">SUM(E110:E118)</f>
        <v>0</v>
      </c>
      <c r="F109" s="148">
        <f t="shared" si="21"/>
        <v>1443153</v>
      </c>
      <c r="G109" s="148">
        <f t="shared" si="21"/>
        <v>2122635</v>
      </c>
      <c r="H109" s="148">
        <f t="shared" si="21"/>
        <v>0</v>
      </c>
      <c r="I109" s="148">
        <f t="shared" si="21"/>
        <v>0</v>
      </c>
      <c r="J109" s="148">
        <f t="shared" si="21"/>
        <v>0</v>
      </c>
      <c r="K109" s="148">
        <f t="shared" si="21"/>
        <v>0</v>
      </c>
      <c r="L109" s="148">
        <f t="shared" si="21"/>
        <v>0</v>
      </c>
      <c r="M109" s="148">
        <f t="shared" si="14"/>
        <v>4145088</v>
      </c>
      <c r="N109" s="164">
        <f t="shared" si="21"/>
        <v>0</v>
      </c>
    </row>
    <row r="110" spans="1:14" customFormat="1" ht="25.5" customHeight="1" x14ac:dyDescent="0.25">
      <c r="A110" s="161">
        <v>311</v>
      </c>
      <c r="B110" s="157" t="s">
        <v>448</v>
      </c>
      <c r="C110" s="151">
        <v>500000</v>
      </c>
      <c r="D110" s="151">
        <v>0</v>
      </c>
      <c r="E110" s="151">
        <v>0</v>
      </c>
      <c r="F110" s="151">
        <v>1436433</v>
      </c>
      <c r="G110" s="151">
        <v>2057355</v>
      </c>
      <c r="H110" s="151">
        <v>0</v>
      </c>
      <c r="I110" s="151">
        <v>0</v>
      </c>
      <c r="J110" s="151">
        <v>0</v>
      </c>
      <c r="K110" s="151">
        <v>0</v>
      </c>
      <c r="L110" s="151">
        <v>0</v>
      </c>
      <c r="M110" s="149">
        <f t="shared" si="14"/>
        <v>3993788</v>
      </c>
      <c r="N110" s="160"/>
    </row>
    <row r="111" spans="1:14" customFormat="1" ht="25.5" customHeight="1" x14ac:dyDescent="0.25">
      <c r="A111" s="161">
        <v>312</v>
      </c>
      <c r="B111" s="157" t="s">
        <v>449</v>
      </c>
      <c r="C111" s="151">
        <v>5300</v>
      </c>
      <c r="D111" s="151">
        <v>0</v>
      </c>
      <c r="E111" s="151">
        <v>0</v>
      </c>
      <c r="F111" s="151">
        <v>0</v>
      </c>
      <c r="G111" s="151">
        <v>0</v>
      </c>
      <c r="H111" s="151">
        <v>0</v>
      </c>
      <c r="I111" s="151">
        <v>0</v>
      </c>
      <c r="J111" s="151">
        <v>0</v>
      </c>
      <c r="K111" s="151">
        <v>0</v>
      </c>
      <c r="L111" s="151">
        <v>0</v>
      </c>
      <c r="M111" s="149">
        <f t="shared" si="14"/>
        <v>5300</v>
      </c>
      <c r="N111" s="160"/>
    </row>
    <row r="112" spans="1:14" customFormat="1" ht="25.5" customHeight="1" x14ac:dyDescent="0.25">
      <c r="A112" s="161">
        <v>313</v>
      </c>
      <c r="B112" s="157" t="s">
        <v>450</v>
      </c>
      <c r="C112" s="151">
        <v>14000</v>
      </c>
      <c r="D112" s="151">
        <v>0</v>
      </c>
      <c r="E112" s="151">
        <v>0</v>
      </c>
      <c r="F112" s="151">
        <v>0</v>
      </c>
      <c r="G112" s="151">
        <v>0</v>
      </c>
      <c r="H112" s="151">
        <v>0</v>
      </c>
      <c r="I112" s="151">
        <v>0</v>
      </c>
      <c r="J112" s="151">
        <v>0</v>
      </c>
      <c r="K112" s="151">
        <v>0</v>
      </c>
      <c r="L112" s="151">
        <v>0</v>
      </c>
      <c r="M112" s="149">
        <f t="shared" si="14"/>
        <v>14000</v>
      </c>
      <c r="N112" s="160"/>
    </row>
    <row r="113" spans="1:14" customFormat="1" ht="25.5" customHeight="1" x14ac:dyDescent="0.25">
      <c r="A113" s="161">
        <v>314</v>
      </c>
      <c r="B113" s="157" t="s">
        <v>451</v>
      </c>
      <c r="C113" s="151">
        <v>0</v>
      </c>
      <c r="D113" s="151">
        <v>0</v>
      </c>
      <c r="E113" s="151">
        <v>0</v>
      </c>
      <c r="F113" s="151">
        <v>6720</v>
      </c>
      <c r="G113" s="151">
        <v>65280</v>
      </c>
      <c r="H113" s="151">
        <v>0</v>
      </c>
      <c r="I113" s="151">
        <v>0</v>
      </c>
      <c r="J113" s="151">
        <v>0</v>
      </c>
      <c r="K113" s="151">
        <v>0</v>
      </c>
      <c r="L113" s="151">
        <v>0</v>
      </c>
      <c r="M113" s="149">
        <f t="shared" si="14"/>
        <v>72000</v>
      </c>
      <c r="N113" s="160"/>
    </row>
    <row r="114" spans="1:14" customFormat="1" ht="25.5" customHeight="1" x14ac:dyDescent="0.25">
      <c r="A114" s="161">
        <v>315</v>
      </c>
      <c r="B114" s="157" t="s">
        <v>452</v>
      </c>
      <c r="C114" s="151">
        <v>60000</v>
      </c>
      <c r="D114" s="151">
        <v>0</v>
      </c>
      <c r="E114" s="151">
        <v>0</v>
      </c>
      <c r="F114" s="151">
        <v>0</v>
      </c>
      <c r="G114" s="151">
        <v>0</v>
      </c>
      <c r="H114" s="151">
        <v>0</v>
      </c>
      <c r="I114" s="151">
        <v>0</v>
      </c>
      <c r="J114" s="151">
        <v>0</v>
      </c>
      <c r="K114" s="151">
        <v>0</v>
      </c>
      <c r="L114" s="151">
        <v>0</v>
      </c>
      <c r="M114" s="149">
        <f t="shared" si="14"/>
        <v>60000</v>
      </c>
      <c r="N114" s="160"/>
    </row>
    <row r="115" spans="1:14" customFormat="1" ht="25.5" customHeight="1" x14ac:dyDescent="0.25">
      <c r="A115" s="161">
        <v>316</v>
      </c>
      <c r="B115" s="157" t="s">
        <v>453</v>
      </c>
      <c r="C115" s="151">
        <v>0</v>
      </c>
      <c r="D115" s="151">
        <v>0</v>
      </c>
      <c r="E115" s="151">
        <v>0</v>
      </c>
      <c r="F115" s="151">
        <v>0</v>
      </c>
      <c r="G115" s="151">
        <v>0</v>
      </c>
      <c r="H115" s="151">
        <v>0</v>
      </c>
      <c r="I115" s="151">
        <v>0</v>
      </c>
      <c r="J115" s="151">
        <v>0</v>
      </c>
      <c r="K115" s="151">
        <v>0</v>
      </c>
      <c r="L115" s="151">
        <v>0</v>
      </c>
      <c r="M115" s="149">
        <f t="shared" si="14"/>
        <v>0</v>
      </c>
      <c r="N115" s="160"/>
    </row>
    <row r="116" spans="1:14" customFormat="1" ht="35.25" customHeight="1" x14ac:dyDescent="0.25">
      <c r="A116" s="161">
        <v>317</v>
      </c>
      <c r="B116" s="157" t="s">
        <v>454</v>
      </c>
      <c r="C116" s="151">
        <v>0</v>
      </c>
      <c r="D116" s="151">
        <v>0</v>
      </c>
      <c r="E116" s="151">
        <v>0</v>
      </c>
      <c r="F116" s="151">
        <v>0</v>
      </c>
      <c r="G116" s="151">
        <v>0</v>
      </c>
      <c r="H116" s="151">
        <v>0</v>
      </c>
      <c r="I116" s="151">
        <v>0</v>
      </c>
      <c r="J116" s="151">
        <v>0</v>
      </c>
      <c r="K116" s="151">
        <v>0</v>
      </c>
      <c r="L116" s="151">
        <v>0</v>
      </c>
      <c r="M116" s="149">
        <f t="shared" si="14"/>
        <v>0</v>
      </c>
      <c r="N116" s="160"/>
    </row>
    <row r="117" spans="1:14" customFormat="1" ht="25.5" customHeight="1" x14ac:dyDescent="0.25">
      <c r="A117" s="161">
        <v>318</v>
      </c>
      <c r="B117" s="157" t="s">
        <v>455</v>
      </c>
      <c r="C117" s="151">
        <v>0</v>
      </c>
      <c r="D117" s="151">
        <v>0</v>
      </c>
      <c r="E117" s="151">
        <v>0</v>
      </c>
      <c r="F117" s="151">
        <v>0</v>
      </c>
      <c r="G117" s="151">
        <v>0</v>
      </c>
      <c r="H117" s="151">
        <v>0</v>
      </c>
      <c r="I117" s="151">
        <v>0</v>
      </c>
      <c r="J117" s="151">
        <v>0</v>
      </c>
      <c r="K117" s="151">
        <v>0</v>
      </c>
      <c r="L117" s="151">
        <v>0</v>
      </c>
      <c r="M117" s="149">
        <f t="shared" si="14"/>
        <v>0</v>
      </c>
      <c r="N117" s="160"/>
    </row>
    <row r="118" spans="1:14" customFormat="1" ht="25.5" customHeight="1" x14ac:dyDescent="0.25">
      <c r="A118" s="161">
        <v>319</v>
      </c>
      <c r="B118" s="157" t="s">
        <v>456</v>
      </c>
      <c r="C118" s="151">
        <v>0</v>
      </c>
      <c r="D118" s="151">
        <v>0</v>
      </c>
      <c r="E118" s="151">
        <v>0</v>
      </c>
      <c r="F118" s="151">
        <v>0</v>
      </c>
      <c r="G118" s="151">
        <v>0</v>
      </c>
      <c r="H118" s="151">
        <v>0</v>
      </c>
      <c r="I118" s="151">
        <v>0</v>
      </c>
      <c r="J118" s="151">
        <v>0</v>
      </c>
      <c r="K118" s="151">
        <v>0</v>
      </c>
      <c r="L118" s="151">
        <v>0</v>
      </c>
      <c r="M118" s="149">
        <f t="shared" si="14"/>
        <v>0</v>
      </c>
      <c r="N118" s="160"/>
    </row>
    <row r="119" spans="1:14" customFormat="1" ht="25.5" customHeight="1" x14ac:dyDescent="0.25">
      <c r="A119" s="154">
        <v>3200</v>
      </c>
      <c r="B119" s="155" t="s">
        <v>457</v>
      </c>
      <c r="C119" s="148">
        <f t="shared" ref="C119:N119" si="22">SUM(C120:C128)</f>
        <v>58000</v>
      </c>
      <c r="D119" s="148">
        <f>SUM(D120:D128)</f>
        <v>0</v>
      </c>
      <c r="E119" s="148">
        <f t="shared" si="22"/>
        <v>0</v>
      </c>
      <c r="F119" s="148">
        <f t="shared" si="22"/>
        <v>0</v>
      </c>
      <c r="G119" s="148">
        <f t="shared" si="22"/>
        <v>0</v>
      </c>
      <c r="H119" s="148">
        <f t="shared" si="22"/>
        <v>0</v>
      </c>
      <c r="I119" s="148">
        <f t="shared" si="22"/>
        <v>0</v>
      </c>
      <c r="J119" s="148">
        <f t="shared" si="22"/>
        <v>0</v>
      </c>
      <c r="K119" s="148">
        <f t="shared" si="22"/>
        <v>0</v>
      </c>
      <c r="L119" s="148">
        <f t="shared" si="22"/>
        <v>0</v>
      </c>
      <c r="M119" s="148">
        <f t="shared" si="14"/>
        <v>58000</v>
      </c>
      <c r="N119" s="164">
        <f t="shared" si="22"/>
        <v>0</v>
      </c>
    </row>
    <row r="120" spans="1:14" ht="25.5" customHeight="1" x14ac:dyDescent="0.25">
      <c r="A120" s="161">
        <v>321</v>
      </c>
      <c r="B120" s="157" t="s">
        <v>458</v>
      </c>
      <c r="C120" s="151">
        <v>24000</v>
      </c>
      <c r="D120" s="151">
        <v>0</v>
      </c>
      <c r="E120" s="151">
        <v>0</v>
      </c>
      <c r="F120" s="151">
        <v>0</v>
      </c>
      <c r="G120" s="151">
        <v>0</v>
      </c>
      <c r="H120" s="151">
        <v>0</v>
      </c>
      <c r="I120" s="151">
        <v>0</v>
      </c>
      <c r="J120" s="151">
        <v>0</v>
      </c>
      <c r="K120" s="151">
        <v>0</v>
      </c>
      <c r="L120" s="151">
        <v>0</v>
      </c>
      <c r="M120" s="112">
        <f t="shared" si="14"/>
        <v>24000</v>
      </c>
      <c r="N120" s="168"/>
    </row>
    <row r="121" spans="1:14" ht="25.5" customHeight="1" x14ac:dyDescent="0.25">
      <c r="A121" s="161">
        <v>322</v>
      </c>
      <c r="B121" s="157" t="s">
        <v>459</v>
      </c>
      <c r="C121" s="151">
        <v>22000</v>
      </c>
      <c r="D121" s="151">
        <v>0</v>
      </c>
      <c r="E121" s="151">
        <v>0</v>
      </c>
      <c r="F121" s="151">
        <v>0</v>
      </c>
      <c r="G121" s="151">
        <v>0</v>
      </c>
      <c r="H121" s="151">
        <v>0</v>
      </c>
      <c r="I121" s="151">
        <v>0</v>
      </c>
      <c r="J121" s="151">
        <v>0</v>
      </c>
      <c r="K121" s="151">
        <v>0</v>
      </c>
      <c r="L121" s="151">
        <v>0</v>
      </c>
      <c r="M121" s="112">
        <f t="shared" si="14"/>
        <v>22000</v>
      </c>
      <c r="N121" s="168"/>
    </row>
    <row r="122" spans="1:14" ht="25.5" x14ac:dyDescent="0.25">
      <c r="A122" s="161">
        <v>323</v>
      </c>
      <c r="B122" s="157" t="s">
        <v>460</v>
      </c>
      <c r="C122" s="151">
        <v>0</v>
      </c>
      <c r="D122" s="151">
        <v>0</v>
      </c>
      <c r="E122" s="151">
        <v>0</v>
      </c>
      <c r="F122" s="151">
        <v>0</v>
      </c>
      <c r="G122" s="151">
        <v>0</v>
      </c>
      <c r="H122" s="151">
        <v>0</v>
      </c>
      <c r="I122" s="151">
        <v>0</v>
      </c>
      <c r="J122" s="151">
        <v>0</v>
      </c>
      <c r="K122" s="151">
        <v>0</v>
      </c>
      <c r="L122" s="151">
        <v>0</v>
      </c>
      <c r="M122" s="112">
        <f t="shared" si="14"/>
        <v>0</v>
      </c>
      <c r="N122" s="168"/>
    </row>
    <row r="123" spans="1:14" ht="30" customHeight="1" x14ac:dyDescent="0.25">
      <c r="A123" s="161">
        <v>324</v>
      </c>
      <c r="B123" s="157" t="s">
        <v>461</v>
      </c>
      <c r="C123" s="151">
        <v>0</v>
      </c>
      <c r="D123" s="151">
        <v>0</v>
      </c>
      <c r="E123" s="151">
        <v>0</v>
      </c>
      <c r="F123" s="151">
        <v>0</v>
      </c>
      <c r="G123" s="151">
        <v>0</v>
      </c>
      <c r="H123" s="151">
        <v>0</v>
      </c>
      <c r="I123" s="151">
        <v>0</v>
      </c>
      <c r="J123" s="151">
        <v>0</v>
      </c>
      <c r="K123" s="151">
        <v>0</v>
      </c>
      <c r="L123" s="151">
        <v>0</v>
      </c>
      <c r="M123" s="112">
        <f t="shared" si="14"/>
        <v>0</v>
      </c>
      <c r="N123" s="168"/>
    </row>
    <row r="124" spans="1:14" ht="25.5" customHeight="1" x14ac:dyDescent="0.25">
      <c r="A124" s="161">
        <v>325</v>
      </c>
      <c r="B124" s="157" t="s">
        <v>462</v>
      </c>
      <c r="C124" s="151">
        <v>0</v>
      </c>
      <c r="D124" s="151">
        <v>0</v>
      </c>
      <c r="E124" s="151">
        <v>0</v>
      </c>
      <c r="F124" s="151">
        <v>0</v>
      </c>
      <c r="G124" s="151">
        <v>0</v>
      </c>
      <c r="H124" s="151">
        <v>0</v>
      </c>
      <c r="I124" s="151">
        <v>0</v>
      </c>
      <c r="J124" s="151">
        <v>0</v>
      </c>
      <c r="K124" s="151">
        <v>0</v>
      </c>
      <c r="L124" s="151">
        <v>0</v>
      </c>
      <c r="M124" s="112">
        <f t="shared" si="14"/>
        <v>0</v>
      </c>
      <c r="N124" s="168"/>
    </row>
    <row r="125" spans="1:14" ht="25.5" customHeight="1" x14ac:dyDescent="0.25">
      <c r="A125" s="161">
        <v>326</v>
      </c>
      <c r="B125" s="157" t="s">
        <v>463</v>
      </c>
      <c r="C125" s="151">
        <v>12000</v>
      </c>
      <c r="D125" s="151">
        <v>0</v>
      </c>
      <c r="E125" s="151">
        <v>0</v>
      </c>
      <c r="F125" s="151">
        <v>0</v>
      </c>
      <c r="G125" s="151">
        <v>0</v>
      </c>
      <c r="H125" s="151">
        <v>0</v>
      </c>
      <c r="I125" s="151">
        <v>0</v>
      </c>
      <c r="J125" s="151">
        <v>0</v>
      </c>
      <c r="K125" s="151">
        <v>0</v>
      </c>
      <c r="L125" s="151">
        <v>0</v>
      </c>
      <c r="M125" s="112">
        <f t="shared" si="14"/>
        <v>12000</v>
      </c>
      <c r="N125" s="168"/>
    </row>
    <row r="126" spans="1:14" ht="25.5" customHeight="1" x14ac:dyDescent="0.25">
      <c r="A126" s="161">
        <v>327</v>
      </c>
      <c r="B126" s="157" t="s">
        <v>464</v>
      </c>
      <c r="C126" s="151">
        <v>0</v>
      </c>
      <c r="D126" s="151">
        <v>0</v>
      </c>
      <c r="E126" s="151">
        <v>0</v>
      </c>
      <c r="F126" s="151">
        <v>0</v>
      </c>
      <c r="G126" s="151">
        <v>0</v>
      </c>
      <c r="H126" s="151">
        <v>0</v>
      </c>
      <c r="I126" s="151">
        <v>0</v>
      </c>
      <c r="J126" s="151">
        <v>0</v>
      </c>
      <c r="K126" s="151">
        <v>0</v>
      </c>
      <c r="L126" s="151">
        <v>0</v>
      </c>
      <c r="M126" s="112">
        <f t="shared" si="14"/>
        <v>0</v>
      </c>
      <c r="N126" s="168"/>
    </row>
    <row r="127" spans="1:14" ht="25.5" customHeight="1" x14ac:dyDescent="0.25">
      <c r="A127" s="161">
        <v>328</v>
      </c>
      <c r="B127" s="157" t="s">
        <v>465</v>
      </c>
      <c r="C127" s="151">
        <v>0</v>
      </c>
      <c r="D127" s="151">
        <v>0</v>
      </c>
      <c r="E127" s="151">
        <v>0</v>
      </c>
      <c r="F127" s="151">
        <v>0</v>
      </c>
      <c r="G127" s="151">
        <v>0</v>
      </c>
      <c r="H127" s="151">
        <v>0</v>
      </c>
      <c r="I127" s="151">
        <v>0</v>
      </c>
      <c r="J127" s="151">
        <v>0</v>
      </c>
      <c r="K127" s="151">
        <v>0</v>
      </c>
      <c r="L127" s="151">
        <v>0</v>
      </c>
      <c r="M127" s="112">
        <f t="shared" si="14"/>
        <v>0</v>
      </c>
      <c r="N127" s="168"/>
    </row>
    <row r="128" spans="1:14" ht="25.5" customHeight="1" x14ac:dyDescent="0.25">
      <c r="A128" s="161">
        <v>329</v>
      </c>
      <c r="B128" s="157" t="s">
        <v>466</v>
      </c>
      <c r="C128" s="151">
        <v>0</v>
      </c>
      <c r="D128" s="151">
        <v>0</v>
      </c>
      <c r="E128" s="151">
        <v>0</v>
      </c>
      <c r="F128" s="151">
        <v>0</v>
      </c>
      <c r="G128" s="151">
        <v>0</v>
      </c>
      <c r="H128" s="151">
        <v>0</v>
      </c>
      <c r="I128" s="151">
        <v>0</v>
      </c>
      <c r="J128" s="151">
        <v>0</v>
      </c>
      <c r="K128" s="151">
        <v>0</v>
      </c>
      <c r="L128" s="151">
        <v>0</v>
      </c>
      <c r="M128" s="112">
        <f t="shared" si="14"/>
        <v>0</v>
      </c>
      <c r="N128" s="168"/>
    </row>
    <row r="129" spans="1:14" customFormat="1" ht="30" x14ac:dyDescent="0.25">
      <c r="A129" s="154">
        <v>3300</v>
      </c>
      <c r="B129" s="155" t="s">
        <v>467</v>
      </c>
      <c r="C129" s="148">
        <f t="shared" ref="C129:N129" si="23">SUM(C130:C138)</f>
        <v>152496</v>
      </c>
      <c r="D129" s="148">
        <f>SUM(D130:D138)</f>
        <v>0</v>
      </c>
      <c r="E129" s="148">
        <f t="shared" si="23"/>
        <v>0</v>
      </c>
      <c r="F129" s="148">
        <f t="shared" si="23"/>
        <v>0</v>
      </c>
      <c r="G129" s="148">
        <f t="shared" si="23"/>
        <v>0</v>
      </c>
      <c r="H129" s="148">
        <f t="shared" si="23"/>
        <v>0</v>
      </c>
      <c r="I129" s="148">
        <f t="shared" si="23"/>
        <v>0</v>
      </c>
      <c r="J129" s="148">
        <f t="shared" si="23"/>
        <v>0</v>
      </c>
      <c r="K129" s="148">
        <f t="shared" si="23"/>
        <v>0</v>
      </c>
      <c r="L129" s="148">
        <f t="shared" si="23"/>
        <v>0</v>
      </c>
      <c r="M129" s="148">
        <f t="shared" si="14"/>
        <v>152496</v>
      </c>
      <c r="N129" s="164">
        <f t="shared" si="23"/>
        <v>0</v>
      </c>
    </row>
    <row r="130" spans="1:14" customFormat="1" ht="25.5" customHeight="1" x14ac:dyDescent="0.25">
      <c r="A130" s="161">
        <v>331</v>
      </c>
      <c r="B130" s="156" t="s">
        <v>468</v>
      </c>
      <c r="C130" s="151">
        <v>122496</v>
      </c>
      <c r="D130" s="151">
        <v>0</v>
      </c>
      <c r="E130" s="151">
        <v>0</v>
      </c>
      <c r="F130" s="151">
        <v>0</v>
      </c>
      <c r="G130" s="151">
        <v>0</v>
      </c>
      <c r="H130" s="151">
        <v>0</v>
      </c>
      <c r="I130" s="151">
        <v>0</v>
      </c>
      <c r="J130" s="151">
        <v>0</v>
      </c>
      <c r="K130" s="151">
        <v>0</v>
      </c>
      <c r="L130" s="151">
        <v>0</v>
      </c>
      <c r="M130" s="149">
        <f t="shared" si="14"/>
        <v>122496</v>
      </c>
      <c r="N130" s="160"/>
    </row>
    <row r="131" spans="1:14" customFormat="1" ht="30.75" customHeight="1" x14ac:dyDescent="0.25">
      <c r="A131" s="161">
        <v>332</v>
      </c>
      <c r="B131" s="157" t="s">
        <v>469</v>
      </c>
      <c r="C131" s="151">
        <v>30000</v>
      </c>
      <c r="D131" s="151">
        <v>0</v>
      </c>
      <c r="E131" s="151">
        <v>0</v>
      </c>
      <c r="F131" s="151">
        <v>0</v>
      </c>
      <c r="G131" s="151">
        <v>0</v>
      </c>
      <c r="H131" s="151">
        <v>0</v>
      </c>
      <c r="I131" s="151">
        <v>0</v>
      </c>
      <c r="J131" s="151">
        <v>0</v>
      </c>
      <c r="K131" s="151">
        <v>0</v>
      </c>
      <c r="L131" s="151">
        <v>0</v>
      </c>
      <c r="M131" s="149">
        <f t="shared" si="14"/>
        <v>30000</v>
      </c>
      <c r="N131" s="160"/>
    </row>
    <row r="132" spans="1:14" customFormat="1" ht="33" customHeight="1" x14ac:dyDescent="0.25">
      <c r="A132" s="161">
        <v>333</v>
      </c>
      <c r="B132" s="157" t="s">
        <v>470</v>
      </c>
      <c r="C132" s="151">
        <v>0</v>
      </c>
      <c r="D132" s="151">
        <v>0</v>
      </c>
      <c r="E132" s="151">
        <v>0</v>
      </c>
      <c r="F132" s="151">
        <v>0</v>
      </c>
      <c r="G132" s="151">
        <v>0</v>
      </c>
      <c r="H132" s="151">
        <v>0</v>
      </c>
      <c r="I132" s="151">
        <v>0</v>
      </c>
      <c r="J132" s="151">
        <v>0</v>
      </c>
      <c r="K132" s="151">
        <v>0</v>
      </c>
      <c r="L132" s="151">
        <v>0</v>
      </c>
      <c r="M132" s="149">
        <f t="shared" si="14"/>
        <v>0</v>
      </c>
      <c r="N132" s="160"/>
    </row>
    <row r="133" spans="1:14" customFormat="1" ht="25.5" customHeight="1" x14ac:dyDescent="0.25">
      <c r="A133" s="161">
        <v>334</v>
      </c>
      <c r="B133" s="157" t="s">
        <v>471</v>
      </c>
      <c r="C133" s="151">
        <v>0</v>
      </c>
      <c r="D133" s="151">
        <v>0</v>
      </c>
      <c r="E133" s="151">
        <v>0</v>
      </c>
      <c r="F133" s="151">
        <v>0</v>
      </c>
      <c r="G133" s="151">
        <v>0</v>
      </c>
      <c r="H133" s="151">
        <v>0</v>
      </c>
      <c r="I133" s="151">
        <v>0</v>
      </c>
      <c r="J133" s="151">
        <v>0</v>
      </c>
      <c r="K133" s="151">
        <v>0</v>
      </c>
      <c r="L133" s="151">
        <v>0</v>
      </c>
      <c r="M133" s="149">
        <f t="shared" si="14"/>
        <v>0</v>
      </c>
      <c r="N133" s="160"/>
    </row>
    <row r="134" spans="1:14" customFormat="1" ht="25.5" customHeight="1" x14ac:dyDescent="0.25">
      <c r="A134" s="161">
        <v>335</v>
      </c>
      <c r="B134" s="157" t="s">
        <v>472</v>
      </c>
      <c r="C134" s="151">
        <v>0</v>
      </c>
      <c r="D134" s="151">
        <v>0</v>
      </c>
      <c r="E134" s="151">
        <v>0</v>
      </c>
      <c r="F134" s="151">
        <v>0</v>
      </c>
      <c r="G134" s="151">
        <v>0</v>
      </c>
      <c r="H134" s="151">
        <v>0</v>
      </c>
      <c r="I134" s="151">
        <v>0</v>
      </c>
      <c r="J134" s="151">
        <v>0</v>
      </c>
      <c r="K134" s="151">
        <v>0</v>
      </c>
      <c r="L134" s="151">
        <v>0</v>
      </c>
      <c r="M134" s="149">
        <f t="shared" si="14"/>
        <v>0</v>
      </c>
      <c r="N134" s="160"/>
    </row>
    <row r="135" spans="1:14" customFormat="1" ht="25.5" x14ac:dyDescent="0.25">
      <c r="A135" s="161">
        <v>336</v>
      </c>
      <c r="B135" s="157" t="s">
        <v>473</v>
      </c>
      <c r="C135" s="151">
        <v>0</v>
      </c>
      <c r="D135" s="151">
        <v>0</v>
      </c>
      <c r="E135" s="151">
        <v>0</v>
      </c>
      <c r="F135" s="151">
        <v>0</v>
      </c>
      <c r="G135" s="151">
        <v>0</v>
      </c>
      <c r="H135" s="151">
        <v>0</v>
      </c>
      <c r="I135" s="151">
        <v>0</v>
      </c>
      <c r="J135" s="151">
        <v>0</v>
      </c>
      <c r="K135" s="151">
        <v>0</v>
      </c>
      <c r="L135" s="151">
        <v>0</v>
      </c>
      <c r="M135" s="149">
        <f t="shared" ref="M135:M198" si="24">SUM(C135:L135)</f>
        <v>0</v>
      </c>
      <c r="N135" s="160"/>
    </row>
    <row r="136" spans="1:14" customFormat="1" ht="25.5" customHeight="1" x14ac:dyDescent="0.25">
      <c r="A136" s="161">
        <v>337</v>
      </c>
      <c r="B136" s="157" t="s">
        <v>474</v>
      </c>
      <c r="C136" s="151">
        <v>0</v>
      </c>
      <c r="D136" s="151">
        <v>0</v>
      </c>
      <c r="E136" s="151">
        <v>0</v>
      </c>
      <c r="F136" s="151">
        <v>0</v>
      </c>
      <c r="G136" s="151">
        <v>0</v>
      </c>
      <c r="H136" s="151">
        <v>0</v>
      </c>
      <c r="I136" s="151">
        <v>0</v>
      </c>
      <c r="J136" s="151">
        <v>0</v>
      </c>
      <c r="K136" s="151">
        <v>0</v>
      </c>
      <c r="L136" s="151">
        <v>0</v>
      </c>
      <c r="M136" s="149">
        <f t="shared" si="24"/>
        <v>0</v>
      </c>
      <c r="N136" s="160"/>
    </row>
    <row r="137" spans="1:14" customFormat="1" ht="25.5" customHeight="1" x14ac:dyDescent="0.25">
      <c r="A137" s="161">
        <v>338</v>
      </c>
      <c r="B137" s="157" t="s">
        <v>475</v>
      </c>
      <c r="C137" s="151">
        <v>0</v>
      </c>
      <c r="D137" s="151">
        <v>0</v>
      </c>
      <c r="E137" s="151">
        <v>0</v>
      </c>
      <c r="F137" s="151">
        <v>0</v>
      </c>
      <c r="G137" s="151">
        <v>0</v>
      </c>
      <c r="H137" s="151">
        <v>0</v>
      </c>
      <c r="I137" s="151">
        <v>0</v>
      </c>
      <c r="J137" s="151">
        <v>0</v>
      </c>
      <c r="K137" s="151">
        <v>0</v>
      </c>
      <c r="L137" s="151">
        <v>0</v>
      </c>
      <c r="M137" s="149">
        <f t="shared" si="24"/>
        <v>0</v>
      </c>
      <c r="N137" s="160"/>
    </row>
    <row r="138" spans="1:14" customFormat="1" ht="25.5" customHeight="1" x14ac:dyDescent="0.25">
      <c r="A138" s="161">
        <v>339</v>
      </c>
      <c r="B138" s="157" t="s">
        <v>476</v>
      </c>
      <c r="C138" s="151">
        <v>0</v>
      </c>
      <c r="D138" s="151">
        <v>0</v>
      </c>
      <c r="E138" s="151">
        <v>0</v>
      </c>
      <c r="F138" s="151">
        <v>0</v>
      </c>
      <c r="G138" s="151">
        <v>0</v>
      </c>
      <c r="H138" s="151">
        <v>0</v>
      </c>
      <c r="I138" s="151">
        <v>0</v>
      </c>
      <c r="J138" s="151">
        <v>0</v>
      </c>
      <c r="K138" s="151">
        <v>0</v>
      </c>
      <c r="L138" s="151">
        <v>0</v>
      </c>
      <c r="M138" s="149">
        <f t="shared" si="24"/>
        <v>0</v>
      </c>
      <c r="N138" s="160"/>
    </row>
    <row r="139" spans="1:14" customFormat="1" ht="25.5" customHeight="1" x14ac:dyDescent="0.25">
      <c r="A139" s="154">
        <v>3400</v>
      </c>
      <c r="B139" s="155" t="s">
        <v>477</v>
      </c>
      <c r="C139" s="148">
        <f t="shared" ref="C139:N139" si="25">SUM(C140:C148)</f>
        <v>125866</v>
      </c>
      <c r="D139" s="148">
        <f>SUM(D140:D148)</f>
        <v>0</v>
      </c>
      <c r="E139" s="148">
        <f t="shared" si="25"/>
        <v>400</v>
      </c>
      <c r="F139" s="148">
        <f t="shared" si="25"/>
        <v>94300</v>
      </c>
      <c r="G139" s="148">
        <f t="shared" si="25"/>
        <v>32932</v>
      </c>
      <c r="H139" s="148">
        <f t="shared" si="25"/>
        <v>0</v>
      </c>
      <c r="I139" s="148">
        <f t="shared" si="25"/>
        <v>0</v>
      </c>
      <c r="J139" s="148">
        <f t="shared" si="25"/>
        <v>0</v>
      </c>
      <c r="K139" s="148">
        <f t="shared" si="25"/>
        <v>0</v>
      </c>
      <c r="L139" s="148">
        <f t="shared" si="25"/>
        <v>0</v>
      </c>
      <c r="M139" s="148">
        <f t="shared" si="24"/>
        <v>253498</v>
      </c>
      <c r="N139" s="164">
        <f t="shared" si="25"/>
        <v>0</v>
      </c>
    </row>
    <row r="140" spans="1:14" customFormat="1" ht="25.5" customHeight="1" x14ac:dyDescent="0.25">
      <c r="A140" s="161">
        <v>341</v>
      </c>
      <c r="B140" s="157" t="s">
        <v>478</v>
      </c>
      <c r="C140" s="151">
        <v>37932</v>
      </c>
      <c r="D140" s="151">
        <v>0</v>
      </c>
      <c r="E140" s="151">
        <v>400</v>
      </c>
      <c r="F140" s="151">
        <v>4200</v>
      </c>
      <c r="G140" s="151">
        <v>32932</v>
      </c>
      <c r="H140" s="151">
        <v>0</v>
      </c>
      <c r="I140" s="151">
        <v>0</v>
      </c>
      <c r="J140" s="151">
        <v>0</v>
      </c>
      <c r="K140" s="151">
        <v>0</v>
      </c>
      <c r="L140" s="151">
        <v>0</v>
      </c>
      <c r="M140" s="149">
        <f t="shared" si="24"/>
        <v>75464</v>
      </c>
      <c r="N140" s="160"/>
    </row>
    <row r="141" spans="1:14" customFormat="1" ht="25.5" customHeight="1" x14ac:dyDescent="0.25">
      <c r="A141" s="161">
        <v>342</v>
      </c>
      <c r="B141" s="157" t="s">
        <v>479</v>
      </c>
      <c r="C141" s="151">
        <v>0</v>
      </c>
      <c r="D141" s="151">
        <v>0</v>
      </c>
      <c r="E141" s="151">
        <v>0</v>
      </c>
      <c r="F141" s="151">
        <v>0</v>
      </c>
      <c r="G141" s="151">
        <v>0</v>
      </c>
      <c r="H141" s="151">
        <v>0</v>
      </c>
      <c r="I141" s="151">
        <v>0</v>
      </c>
      <c r="J141" s="151">
        <v>0</v>
      </c>
      <c r="K141" s="151">
        <v>0</v>
      </c>
      <c r="L141" s="151">
        <v>0</v>
      </c>
      <c r="M141" s="149">
        <f t="shared" si="24"/>
        <v>0</v>
      </c>
      <c r="N141" s="160"/>
    </row>
    <row r="142" spans="1:14" customFormat="1" ht="25.5" customHeight="1" x14ac:dyDescent="0.25">
      <c r="A142" s="161">
        <v>343</v>
      </c>
      <c r="B142" s="157" t="s">
        <v>480</v>
      </c>
      <c r="C142" s="151">
        <v>0</v>
      </c>
      <c r="D142" s="151">
        <v>0</v>
      </c>
      <c r="E142" s="151">
        <v>0</v>
      </c>
      <c r="F142" s="151">
        <v>0</v>
      </c>
      <c r="G142" s="151">
        <v>0</v>
      </c>
      <c r="H142" s="151">
        <v>0</v>
      </c>
      <c r="I142" s="151">
        <v>0</v>
      </c>
      <c r="J142" s="151">
        <v>0</v>
      </c>
      <c r="K142" s="151">
        <v>0</v>
      </c>
      <c r="L142" s="151">
        <v>0</v>
      </c>
      <c r="M142" s="149">
        <f t="shared" si="24"/>
        <v>0</v>
      </c>
      <c r="N142" s="160"/>
    </row>
    <row r="143" spans="1:14" customFormat="1" ht="25.5" customHeight="1" x14ac:dyDescent="0.25">
      <c r="A143" s="161">
        <v>344</v>
      </c>
      <c r="B143" s="157" t="s">
        <v>481</v>
      </c>
      <c r="C143" s="151">
        <v>12000</v>
      </c>
      <c r="D143" s="151">
        <v>0</v>
      </c>
      <c r="E143" s="151">
        <v>0</v>
      </c>
      <c r="F143" s="151">
        <v>0</v>
      </c>
      <c r="G143" s="151">
        <v>0</v>
      </c>
      <c r="H143" s="151">
        <v>0</v>
      </c>
      <c r="I143" s="151">
        <v>0</v>
      </c>
      <c r="J143" s="151">
        <v>0</v>
      </c>
      <c r="K143" s="151">
        <v>0</v>
      </c>
      <c r="L143" s="151">
        <v>0</v>
      </c>
      <c r="M143" s="149">
        <f t="shared" si="24"/>
        <v>12000</v>
      </c>
      <c r="N143" s="160"/>
    </row>
    <row r="144" spans="1:14" customFormat="1" ht="25.5" customHeight="1" x14ac:dyDescent="0.25">
      <c r="A144" s="161">
        <v>345</v>
      </c>
      <c r="B144" s="157" t="s">
        <v>482</v>
      </c>
      <c r="C144" s="151">
        <v>67934</v>
      </c>
      <c r="D144" s="151">
        <v>0</v>
      </c>
      <c r="E144" s="151">
        <v>0</v>
      </c>
      <c r="F144" s="151">
        <v>90100</v>
      </c>
      <c r="G144" s="151">
        <v>0</v>
      </c>
      <c r="H144" s="151">
        <v>0</v>
      </c>
      <c r="I144" s="151">
        <v>0</v>
      </c>
      <c r="J144" s="151">
        <v>0</v>
      </c>
      <c r="K144" s="151">
        <v>0</v>
      </c>
      <c r="L144" s="151">
        <v>0</v>
      </c>
      <c r="M144" s="149">
        <f t="shared" si="24"/>
        <v>158034</v>
      </c>
      <c r="N144" s="160"/>
    </row>
    <row r="145" spans="1:14" customFormat="1" ht="25.5" customHeight="1" x14ac:dyDescent="0.25">
      <c r="A145" s="161">
        <v>346</v>
      </c>
      <c r="B145" s="157" t="s">
        <v>483</v>
      </c>
      <c r="C145" s="151">
        <v>0</v>
      </c>
      <c r="D145" s="151">
        <v>0</v>
      </c>
      <c r="E145" s="151">
        <v>0</v>
      </c>
      <c r="F145" s="151">
        <v>0</v>
      </c>
      <c r="G145" s="151">
        <v>0</v>
      </c>
      <c r="H145" s="151">
        <v>0</v>
      </c>
      <c r="I145" s="151">
        <v>0</v>
      </c>
      <c r="J145" s="151">
        <v>0</v>
      </c>
      <c r="K145" s="151">
        <v>0</v>
      </c>
      <c r="L145" s="151">
        <v>0</v>
      </c>
      <c r="M145" s="149">
        <f t="shared" si="24"/>
        <v>0</v>
      </c>
      <c r="N145" s="160"/>
    </row>
    <row r="146" spans="1:14" customFormat="1" ht="25.5" customHeight="1" x14ac:dyDescent="0.25">
      <c r="A146" s="161">
        <v>347</v>
      </c>
      <c r="B146" s="157" t="s">
        <v>484</v>
      </c>
      <c r="C146" s="151">
        <v>8000</v>
      </c>
      <c r="D146" s="151">
        <v>0</v>
      </c>
      <c r="E146" s="151">
        <v>0</v>
      </c>
      <c r="F146" s="151">
        <v>0</v>
      </c>
      <c r="G146" s="151">
        <v>0</v>
      </c>
      <c r="H146" s="151">
        <v>0</v>
      </c>
      <c r="I146" s="151">
        <v>0</v>
      </c>
      <c r="J146" s="151">
        <v>0</v>
      </c>
      <c r="K146" s="151">
        <v>0</v>
      </c>
      <c r="L146" s="151">
        <v>0</v>
      </c>
      <c r="M146" s="149">
        <f t="shared" si="24"/>
        <v>8000</v>
      </c>
      <c r="N146" s="160"/>
    </row>
    <row r="147" spans="1:14" customFormat="1" ht="25.5" customHeight="1" x14ac:dyDescent="0.25">
      <c r="A147" s="161">
        <v>348</v>
      </c>
      <c r="B147" s="157" t="s">
        <v>485</v>
      </c>
      <c r="C147" s="151">
        <v>0</v>
      </c>
      <c r="D147" s="151">
        <v>0</v>
      </c>
      <c r="E147" s="151">
        <v>0</v>
      </c>
      <c r="F147" s="151">
        <v>0</v>
      </c>
      <c r="G147" s="151">
        <v>0</v>
      </c>
      <c r="H147" s="151">
        <v>0</v>
      </c>
      <c r="I147" s="151">
        <v>0</v>
      </c>
      <c r="J147" s="151">
        <v>0</v>
      </c>
      <c r="K147" s="151">
        <v>0</v>
      </c>
      <c r="L147" s="151">
        <v>0</v>
      </c>
      <c r="M147" s="149">
        <f t="shared" si="24"/>
        <v>0</v>
      </c>
      <c r="N147" s="160"/>
    </row>
    <row r="148" spans="1:14" customFormat="1" ht="25.5" customHeight="1" x14ac:dyDescent="0.25">
      <c r="A148" s="161">
        <v>349</v>
      </c>
      <c r="B148" s="157" t="s">
        <v>486</v>
      </c>
      <c r="C148" s="151">
        <v>0</v>
      </c>
      <c r="D148" s="151">
        <v>0</v>
      </c>
      <c r="E148" s="151">
        <v>0</v>
      </c>
      <c r="F148" s="151">
        <v>0</v>
      </c>
      <c r="G148" s="151">
        <v>0</v>
      </c>
      <c r="H148" s="151">
        <v>0</v>
      </c>
      <c r="I148" s="151">
        <v>0</v>
      </c>
      <c r="J148" s="151">
        <v>0</v>
      </c>
      <c r="K148" s="151">
        <v>0</v>
      </c>
      <c r="L148" s="151">
        <v>0</v>
      </c>
      <c r="M148" s="149">
        <f t="shared" si="24"/>
        <v>0</v>
      </c>
      <c r="N148" s="160"/>
    </row>
    <row r="149" spans="1:14" customFormat="1" ht="30" x14ac:dyDescent="0.25">
      <c r="A149" s="154">
        <v>3500</v>
      </c>
      <c r="B149" s="155" t="s">
        <v>487</v>
      </c>
      <c r="C149" s="148">
        <f t="shared" ref="C149:N149" si="26">SUM(C150:C158)</f>
        <v>295400</v>
      </c>
      <c r="D149" s="148">
        <f>SUM(D150:D158)</f>
        <v>0</v>
      </c>
      <c r="E149" s="148">
        <f t="shared" si="26"/>
        <v>0</v>
      </c>
      <c r="F149" s="148">
        <f t="shared" si="26"/>
        <v>75280</v>
      </c>
      <c r="G149" s="148">
        <f t="shared" si="26"/>
        <v>0</v>
      </c>
      <c r="H149" s="148">
        <f t="shared" si="26"/>
        <v>0</v>
      </c>
      <c r="I149" s="148">
        <f t="shared" si="26"/>
        <v>0</v>
      </c>
      <c r="J149" s="148">
        <f t="shared" si="26"/>
        <v>0</v>
      </c>
      <c r="K149" s="148">
        <f t="shared" si="26"/>
        <v>0</v>
      </c>
      <c r="L149" s="148">
        <f t="shared" si="26"/>
        <v>0</v>
      </c>
      <c r="M149" s="148">
        <f t="shared" si="24"/>
        <v>370680</v>
      </c>
      <c r="N149" s="164">
        <f t="shared" si="26"/>
        <v>0</v>
      </c>
    </row>
    <row r="150" spans="1:14" customFormat="1" ht="25.5" customHeight="1" x14ac:dyDescent="0.25">
      <c r="A150" s="161">
        <v>351</v>
      </c>
      <c r="B150" s="157" t="s">
        <v>488</v>
      </c>
      <c r="C150" s="151">
        <v>12000</v>
      </c>
      <c r="D150" s="151">
        <v>0</v>
      </c>
      <c r="E150" s="151">
        <v>0</v>
      </c>
      <c r="F150" s="151">
        <v>0</v>
      </c>
      <c r="G150" s="151">
        <v>0</v>
      </c>
      <c r="H150" s="151">
        <v>0</v>
      </c>
      <c r="I150" s="151">
        <v>0</v>
      </c>
      <c r="J150" s="151">
        <v>0</v>
      </c>
      <c r="K150" s="151">
        <v>0</v>
      </c>
      <c r="L150" s="151">
        <v>0</v>
      </c>
      <c r="M150" s="149">
        <f t="shared" si="24"/>
        <v>12000</v>
      </c>
      <c r="N150" s="160"/>
    </row>
    <row r="151" spans="1:14" customFormat="1" ht="34.5" customHeight="1" x14ac:dyDescent="0.25">
      <c r="A151" s="161">
        <v>352</v>
      </c>
      <c r="B151" s="157" t="s">
        <v>489</v>
      </c>
      <c r="C151" s="151">
        <v>0</v>
      </c>
      <c r="D151" s="151">
        <v>0</v>
      </c>
      <c r="E151" s="151">
        <v>0</v>
      </c>
      <c r="F151" s="151">
        <v>0</v>
      </c>
      <c r="G151" s="151">
        <v>0</v>
      </c>
      <c r="H151" s="151">
        <v>0</v>
      </c>
      <c r="I151" s="151">
        <v>0</v>
      </c>
      <c r="J151" s="151">
        <v>0</v>
      </c>
      <c r="K151" s="151">
        <v>0</v>
      </c>
      <c r="L151" s="151">
        <v>0</v>
      </c>
      <c r="M151" s="149">
        <f t="shared" si="24"/>
        <v>0</v>
      </c>
      <c r="N151" s="160"/>
    </row>
    <row r="152" spans="1:14" customFormat="1" ht="33" customHeight="1" x14ac:dyDescent="0.25">
      <c r="A152" s="161">
        <v>353</v>
      </c>
      <c r="B152" s="157" t="s">
        <v>490</v>
      </c>
      <c r="C152" s="151">
        <v>7200</v>
      </c>
      <c r="D152" s="151">
        <v>0</v>
      </c>
      <c r="E152" s="151">
        <v>0</v>
      </c>
      <c r="F152" s="151">
        <v>0</v>
      </c>
      <c r="G152" s="151">
        <v>0</v>
      </c>
      <c r="H152" s="151">
        <v>0</v>
      </c>
      <c r="I152" s="151">
        <v>0</v>
      </c>
      <c r="J152" s="151">
        <v>0</v>
      </c>
      <c r="K152" s="151">
        <v>0</v>
      </c>
      <c r="L152" s="151">
        <v>0</v>
      </c>
      <c r="M152" s="149">
        <f t="shared" si="24"/>
        <v>7200</v>
      </c>
      <c r="N152" s="160"/>
    </row>
    <row r="153" spans="1:14" customFormat="1" ht="29.25" customHeight="1" x14ac:dyDescent="0.25">
      <c r="A153" s="161">
        <v>354</v>
      </c>
      <c r="B153" s="157" t="s">
        <v>491</v>
      </c>
      <c r="C153" s="151">
        <v>0</v>
      </c>
      <c r="D153" s="151">
        <v>0</v>
      </c>
      <c r="E153" s="151">
        <v>0</v>
      </c>
      <c r="F153" s="151">
        <v>0</v>
      </c>
      <c r="G153" s="151">
        <v>0</v>
      </c>
      <c r="H153" s="151">
        <v>0</v>
      </c>
      <c r="I153" s="151">
        <v>0</v>
      </c>
      <c r="J153" s="151">
        <v>0</v>
      </c>
      <c r="K153" s="151">
        <v>0</v>
      </c>
      <c r="L153" s="151">
        <v>0</v>
      </c>
      <c r="M153" s="149">
        <f t="shared" si="24"/>
        <v>0</v>
      </c>
      <c r="N153" s="160"/>
    </row>
    <row r="154" spans="1:14" customFormat="1" ht="25.5" customHeight="1" x14ac:dyDescent="0.25">
      <c r="A154" s="161">
        <v>355</v>
      </c>
      <c r="B154" s="157" t="s">
        <v>492</v>
      </c>
      <c r="C154" s="151">
        <v>205000</v>
      </c>
      <c r="D154" s="151">
        <v>0</v>
      </c>
      <c r="E154" s="151">
        <v>0</v>
      </c>
      <c r="F154" s="151">
        <v>75280</v>
      </c>
      <c r="G154" s="151">
        <v>0</v>
      </c>
      <c r="H154" s="151">
        <v>0</v>
      </c>
      <c r="I154" s="151">
        <v>0</v>
      </c>
      <c r="J154" s="151">
        <v>0</v>
      </c>
      <c r="K154" s="151">
        <v>0</v>
      </c>
      <c r="L154" s="151">
        <v>0</v>
      </c>
      <c r="M154" s="149">
        <f t="shared" si="24"/>
        <v>280280</v>
      </c>
      <c r="N154" s="160"/>
    </row>
    <row r="155" spans="1:14" customFormat="1" ht="15" x14ac:dyDescent="0.25">
      <c r="A155" s="161">
        <v>356</v>
      </c>
      <c r="B155" s="157" t="s">
        <v>493</v>
      </c>
      <c r="C155" s="151">
        <v>0</v>
      </c>
      <c r="D155" s="151">
        <v>0</v>
      </c>
      <c r="E155" s="151">
        <v>0</v>
      </c>
      <c r="F155" s="151">
        <v>0</v>
      </c>
      <c r="G155" s="151">
        <v>0</v>
      </c>
      <c r="H155" s="151">
        <v>0</v>
      </c>
      <c r="I155" s="151">
        <v>0</v>
      </c>
      <c r="J155" s="151">
        <v>0</v>
      </c>
      <c r="K155" s="151">
        <v>0</v>
      </c>
      <c r="L155" s="151">
        <v>0</v>
      </c>
      <c r="M155" s="149">
        <f t="shared" si="24"/>
        <v>0</v>
      </c>
      <c r="N155" s="160"/>
    </row>
    <row r="156" spans="1:14" customFormat="1" ht="25.5" x14ac:dyDescent="0.25">
      <c r="A156" s="161">
        <v>357</v>
      </c>
      <c r="B156" s="157" t="s">
        <v>494</v>
      </c>
      <c r="C156" s="151">
        <v>65200</v>
      </c>
      <c r="D156" s="151">
        <v>0</v>
      </c>
      <c r="E156" s="151">
        <v>0</v>
      </c>
      <c r="F156" s="151">
        <v>0</v>
      </c>
      <c r="G156" s="151">
        <v>0</v>
      </c>
      <c r="H156" s="151">
        <v>0</v>
      </c>
      <c r="I156" s="151">
        <v>0</v>
      </c>
      <c r="J156" s="151">
        <v>0</v>
      </c>
      <c r="K156" s="151">
        <v>0</v>
      </c>
      <c r="L156" s="151">
        <v>0</v>
      </c>
      <c r="M156" s="149">
        <f t="shared" si="24"/>
        <v>65200</v>
      </c>
      <c r="N156" s="160"/>
    </row>
    <row r="157" spans="1:14" customFormat="1" ht="25.5" customHeight="1" x14ac:dyDescent="0.25">
      <c r="A157" s="161">
        <v>358</v>
      </c>
      <c r="B157" s="157" t="s">
        <v>495</v>
      </c>
      <c r="C157" s="151">
        <v>0</v>
      </c>
      <c r="D157" s="151">
        <v>0</v>
      </c>
      <c r="E157" s="151">
        <v>0</v>
      </c>
      <c r="F157" s="151">
        <v>0</v>
      </c>
      <c r="G157" s="151">
        <v>0</v>
      </c>
      <c r="H157" s="151">
        <v>0</v>
      </c>
      <c r="I157" s="151">
        <v>0</v>
      </c>
      <c r="J157" s="151">
        <v>0</v>
      </c>
      <c r="K157" s="151">
        <v>0</v>
      </c>
      <c r="L157" s="151">
        <v>0</v>
      </c>
      <c r="M157" s="149">
        <f t="shared" si="24"/>
        <v>0</v>
      </c>
      <c r="N157" s="160"/>
    </row>
    <row r="158" spans="1:14" customFormat="1" ht="25.5" customHeight="1" x14ac:dyDescent="0.25">
      <c r="A158" s="161">
        <v>359</v>
      </c>
      <c r="B158" s="157" t="s">
        <v>496</v>
      </c>
      <c r="C158" s="151">
        <v>6000</v>
      </c>
      <c r="D158" s="151">
        <v>0</v>
      </c>
      <c r="E158" s="151">
        <v>0</v>
      </c>
      <c r="F158" s="151">
        <v>0</v>
      </c>
      <c r="G158" s="151">
        <v>0</v>
      </c>
      <c r="H158" s="151">
        <v>0</v>
      </c>
      <c r="I158" s="151">
        <v>0</v>
      </c>
      <c r="J158" s="151">
        <v>0</v>
      </c>
      <c r="K158" s="151">
        <v>0</v>
      </c>
      <c r="L158" s="151">
        <v>0</v>
      </c>
      <c r="M158" s="149">
        <f t="shared" si="24"/>
        <v>6000</v>
      </c>
      <c r="N158" s="160"/>
    </row>
    <row r="159" spans="1:14" customFormat="1" ht="25.5" customHeight="1" x14ac:dyDescent="0.25">
      <c r="A159" s="154">
        <v>3600</v>
      </c>
      <c r="B159" s="155" t="s">
        <v>497</v>
      </c>
      <c r="C159" s="148">
        <f t="shared" ref="C159:N159" si="27">SUM(C160:C166)</f>
        <v>13600</v>
      </c>
      <c r="D159" s="148">
        <f>SUM(D160:D166)</f>
        <v>0</v>
      </c>
      <c r="E159" s="148">
        <f t="shared" si="27"/>
        <v>0</v>
      </c>
      <c r="F159" s="148">
        <f t="shared" si="27"/>
        <v>0</v>
      </c>
      <c r="G159" s="148">
        <f t="shared" si="27"/>
        <v>0</v>
      </c>
      <c r="H159" s="148">
        <f t="shared" si="27"/>
        <v>0</v>
      </c>
      <c r="I159" s="148">
        <f t="shared" si="27"/>
        <v>0</v>
      </c>
      <c r="J159" s="148">
        <f t="shared" si="27"/>
        <v>0</v>
      </c>
      <c r="K159" s="148">
        <f t="shared" si="27"/>
        <v>0</v>
      </c>
      <c r="L159" s="148">
        <f t="shared" si="27"/>
        <v>0</v>
      </c>
      <c r="M159" s="148">
        <f t="shared" si="24"/>
        <v>13600</v>
      </c>
      <c r="N159" s="164">
        <f t="shared" si="27"/>
        <v>0</v>
      </c>
    </row>
    <row r="160" spans="1:14" customFormat="1" ht="29.25" customHeight="1" x14ac:dyDescent="0.25">
      <c r="A160" s="161">
        <v>361</v>
      </c>
      <c r="B160" s="157" t="s">
        <v>498</v>
      </c>
      <c r="C160" s="151">
        <v>13600</v>
      </c>
      <c r="D160" s="151">
        <v>0</v>
      </c>
      <c r="E160" s="151">
        <v>0</v>
      </c>
      <c r="F160" s="151">
        <v>0</v>
      </c>
      <c r="G160" s="151">
        <v>0</v>
      </c>
      <c r="H160" s="151">
        <v>0</v>
      </c>
      <c r="I160" s="151">
        <v>0</v>
      </c>
      <c r="J160" s="151">
        <v>0</v>
      </c>
      <c r="K160" s="151">
        <v>0</v>
      </c>
      <c r="L160" s="151">
        <v>0</v>
      </c>
      <c r="M160" s="149">
        <f t="shared" si="24"/>
        <v>13600</v>
      </c>
      <c r="N160" s="160"/>
    </row>
    <row r="161" spans="1:14" customFormat="1" ht="34.5" customHeight="1" x14ac:dyDescent="0.25">
      <c r="A161" s="161">
        <v>362</v>
      </c>
      <c r="B161" s="157" t="s">
        <v>499</v>
      </c>
      <c r="C161" s="151">
        <v>0</v>
      </c>
      <c r="D161" s="151">
        <v>0</v>
      </c>
      <c r="E161" s="151">
        <v>0</v>
      </c>
      <c r="F161" s="151">
        <v>0</v>
      </c>
      <c r="G161" s="151">
        <v>0</v>
      </c>
      <c r="H161" s="151">
        <v>0</v>
      </c>
      <c r="I161" s="151">
        <v>0</v>
      </c>
      <c r="J161" s="151">
        <v>0</v>
      </c>
      <c r="K161" s="151">
        <v>0</v>
      </c>
      <c r="L161" s="151">
        <v>0</v>
      </c>
      <c r="M161" s="149">
        <f t="shared" si="24"/>
        <v>0</v>
      </c>
      <c r="N161" s="160"/>
    </row>
    <row r="162" spans="1:14" customFormat="1" ht="29.25" customHeight="1" x14ac:dyDescent="0.25">
      <c r="A162" s="161">
        <v>363</v>
      </c>
      <c r="B162" s="157" t="s">
        <v>500</v>
      </c>
      <c r="C162" s="151">
        <v>0</v>
      </c>
      <c r="D162" s="151">
        <v>0</v>
      </c>
      <c r="E162" s="151">
        <v>0</v>
      </c>
      <c r="F162" s="151">
        <v>0</v>
      </c>
      <c r="G162" s="151">
        <v>0</v>
      </c>
      <c r="H162" s="151">
        <v>0</v>
      </c>
      <c r="I162" s="151">
        <v>0</v>
      </c>
      <c r="J162" s="151">
        <v>0</v>
      </c>
      <c r="K162" s="151">
        <v>0</v>
      </c>
      <c r="L162" s="151">
        <v>0</v>
      </c>
      <c r="M162" s="149">
        <f t="shared" si="24"/>
        <v>0</v>
      </c>
      <c r="N162" s="160"/>
    </row>
    <row r="163" spans="1:14" customFormat="1" ht="25.5" customHeight="1" x14ac:dyDescent="0.25">
      <c r="A163" s="161">
        <v>364</v>
      </c>
      <c r="B163" s="157" t="s">
        <v>501</v>
      </c>
      <c r="C163" s="151">
        <v>0</v>
      </c>
      <c r="D163" s="151">
        <v>0</v>
      </c>
      <c r="E163" s="151">
        <v>0</v>
      </c>
      <c r="F163" s="151">
        <v>0</v>
      </c>
      <c r="G163" s="151">
        <v>0</v>
      </c>
      <c r="H163" s="151">
        <v>0</v>
      </c>
      <c r="I163" s="151">
        <v>0</v>
      </c>
      <c r="J163" s="151">
        <v>0</v>
      </c>
      <c r="K163" s="151">
        <v>0</v>
      </c>
      <c r="L163" s="151">
        <v>0</v>
      </c>
      <c r="M163" s="149">
        <f t="shared" si="24"/>
        <v>0</v>
      </c>
      <c r="N163" s="160"/>
    </row>
    <row r="164" spans="1:14" customFormat="1" ht="25.5" customHeight="1" x14ac:dyDescent="0.25">
      <c r="A164" s="161">
        <v>365</v>
      </c>
      <c r="B164" s="157" t="s">
        <v>502</v>
      </c>
      <c r="C164" s="151">
        <v>0</v>
      </c>
      <c r="D164" s="151">
        <v>0</v>
      </c>
      <c r="E164" s="151">
        <v>0</v>
      </c>
      <c r="F164" s="151">
        <v>0</v>
      </c>
      <c r="G164" s="151">
        <v>0</v>
      </c>
      <c r="H164" s="151">
        <v>0</v>
      </c>
      <c r="I164" s="151">
        <v>0</v>
      </c>
      <c r="J164" s="151">
        <v>0</v>
      </c>
      <c r="K164" s="151">
        <v>0</v>
      </c>
      <c r="L164" s="151">
        <v>0</v>
      </c>
      <c r="M164" s="149">
        <f t="shared" si="24"/>
        <v>0</v>
      </c>
      <c r="N164" s="160"/>
    </row>
    <row r="165" spans="1:14" customFormat="1" ht="25.5" x14ac:dyDescent="0.25">
      <c r="A165" s="161">
        <v>366</v>
      </c>
      <c r="B165" s="157" t="s">
        <v>503</v>
      </c>
      <c r="C165" s="151">
        <v>0</v>
      </c>
      <c r="D165" s="151">
        <v>0</v>
      </c>
      <c r="E165" s="151">
        <v>0</v>
      </c>
      <c r="F165" s="151">
        <v>0</v>
      </c>
      <c r="G165" s="151">
        <v>0</v>
      </c>
      <c r="H165" s="151">
        <v>0</v>
      </c>
      <c r="I165" s="151">
        <v>0</v>
      </c>
      <c r="J165" s="151">
        <v>0</v>
      </c>
      <c r="K165" s="151">
        <v>0</v>
      </c>
      <c r="L165" s="151">
        <v>0</v>
      </c>
      <c r="M165" s="149">
        <f t="shared" si="24"/>
        <v>0</v>
      </c>
      <c r="N165" s="160"/>
    </row>
    <row r="166" spans="1:14" customFormat="1" ht="25.5" customHeight="1" x14ac:dyDescent="0.25">
      <c r="A166" s="161">
        <v>369</v>
      </c>
      <c r="B166" s="157" t="s">
        <v>504</v>
      </c>
      <c r="C166" s="151">
        <v>0</v>
      </c>
      <c r="D166" s="151">
        <v>0</v>
      </c>
      <c r="E166" s="151">
        <v>0</v>
      </c>
      <c r="F166" s="151">
        <v>0</v>
      </c>
      <c r="G166" s="151">
        <v>0</v>
      </c>
      <c r="H166" s="151">
        <v>0</v>
      </c>
      <c r="I166" s="151">
        <v>0</v>
      </c>
      <c r="J166" s="151">
        <v>0</v>
      </c>
      <c r="K166" s="151">
        <v>0</v>
      </c>
      <c r="L166" s="151">
        <v>0</v>
      </c>
      <c r="M166" s="149">
        <f t="shared" si="24"/>
        <v>0</v>
      </c>
      <c r="N166" s="160"/>
    </row>
    <row r="167" spans="1:14" customFormat="1" ht="25.5" customHeight="1" x14ac:dyDescent="0.25">
      <c r="A167" s="154">
        <v>3700</v>
      </c>
      <c r="B167" s="155" t="s">
        <v>505</v>
      </c>
      <c r="C167" s="148">
        <f t="shared" ref="C167:N167" si="28">SUM(C168:C176)</f>
        <v>54000</v>
      </c>
      <c r="D167" s="148">
        <f>SUM(D168:D176)</f>
        <v>0</v>
      </c>
      <c r="E167" s="148">
        <f t="shared" si="28"/>
        <v>0</v>
      </c>
      <c r="F167" s="148">
        <f t="shared" si="28"/>
        <v>0</v>
      </c>
      <c r="G167" s="148">
        <f t="shared" si="28"/>
        <v>0</v>
      </c>
      <c r="H167" s="148">
        <f t="shared" si="28"/>
        <v>0</v>
      </c>
      <c r="I167" s="148">
        <f t="shared" si="28"/>
        <v>0</v>
      </c>
      <c r="J167" s="148">
        <f t="shared" si="28"/>
        <v>0</v>
      </c>
      <c r="K167" s="148">
        <f t="shared" si="28"/>
        <v>0</v>
      </c>
      <c r="L167" s="148">
        <f t="shared" si="28"/>
        <v>0</v>
      </c>
      <c r="M167" s="148">
        <f t="shared" si="24"/>
        <v>54000</v>
      </c>
      <c r="N167" s="164">
        <f t="shared" si="28"/>
        <v>0</v>
      </c>
    </row>
    <row r="168" spans="1:14" customFormat="1" ht="25.5" customHeight="1" x14ac:dyDescent="0.25">
      <c r="A168" s="161">
        <v>371</v>
      </c>
      <c r="B168" s="157" t="s">
        <v>506</v>
      </c>
      <c r="C168" s="151">
        <v>9000</v>
      </c>
      <c r="D168" s="151">
        <v>0</v>
      </c>
      <c r="E168" s="151">
        <v>0</v>
      </c>
      <c r="F168" s="151">
        <v>0</v>
      </c>
      <c r="G168" s="151">
        <v>0</v>
      </c>
      <c r="H168" s="151">
        <v>0</v>
      </c>
      <c r="I168" s="151">
        <v>0</v>
      </c>
      <c r="J168" s="151">
        <v>0</v>
      </c>
      <c r="K168" s="151">
        <v>0</v>
      </c>
      <c r="L168" s="151">
        <v>0</v>
      </c>
      <c r="M168" s="149">
        <f t="shared" si="24"/>
        <v>9000</v>
      </c>
      <c r="N168" s="160"/>
    </row>
    <row r="169" spans="1:14" customFormat="1" ht="25.5" customHeight="1" x14ac:dyDescent="0.25">
      <c r="A169" s="161">
        <v>372</v>
      </c>
      <c r="B169" s="157" t="s">
        <v>507</v>
      </c>
      <c r="C169" s="151">
        <v>0</v>
      </c>
      <c r="D169" s="151">
        <v>0</v>
      </c>
      <c r="E169" s="151">
        <v>0</v>
      </c>
      <c r="F169" s="151">
        <v>0</v>
      </c>
      <c r="G169" s="151">
        <v>0</v>
      </c>
      <c r="H169" s="151">
        <v>0</v>
      </c>
      <c r="I169" s="151">
        <v>0</v>
      </c>
      <c r="J169" s="151">
        <v>0</v>
      </c>
      <c r="K169" s="151">
        <v>0</v>
      </c>
      <c r="L169" s="151">
        <v>0</v>
      </c>
      <c r="M169" s="149">
        <f t="shared" si="24"/>
        <v>0</v>
      </c>
      <c r="N169" s="160"/>
    </row>
    <row r="170" spans="1:14" customFormat="1" ht="25.5" customHeight="1" x14ac:dyDescent="0.25">
      <c r="A170" s="161">
        <v>373</v>
      </c>
      <c r="B170" s="157" t="s">
        <v>508</v>
      </c>
      <c r="C170" s="151">
        <v>0</v>
      </c>
      <c r="D170" s="151">
        <v>0</v>
      </c>
      <c r="E170" s="151">
        <v>0</v>
      </c>
      <c r="F170" s="151">
        <v>0</v>
      </c>
      <c r="G170" s="151">
        <v>0</v>
      </c>
      <c r="H170" s="151">
        <v>0</v>
      </c>
      <c r="I170" s="151">
        <v>0</v>
      </c>
      <c r="J170" s="151">
        <v>0</v>
      </c>
      <c r="K170" s="151">
        <v>0</v>
      </c>
      <c r="L170" s="151">
        <v>0</v>
      </c>
      <c r="M170" s="149">
        <f t="shared" si="24"/>
        <v>0</v>
      </c>
      <c r="N170" s="160"/>
    </row>
    <row r="171" spans="1:14" customFormat="1" ht="25.5" customHeight="1" x14ac:dyDescent="0.25">
      <c r="A171" s="161">
        <v>374</v>
      </c>
      <c r="B171" s="157" t="s">
        <v>509</v>
      </c>
      <c r="C171" s="151">
        <v>0</v>
      </c>
      <c r="D171" s="151">
        <v>0</v>
      </c>
      <c r="E171" s="151">
        <v>0</v>
      </c>
      <c r="F171" s="151">
        <v>0</v>
      </c>
      <c r="G171" s="151">
        <v>0</v>
      </c>
      <c r="H171" s="151">
        <v>0</v>
      </c>
      <c r="I171" s="151">
        <v>0</v>
      </c>
      <c r="J171" s="151">
        <v>0</v>
      </c>
      <c r="K171" s="151">
        <v>0</v>
      </c>
      <c r="L171" s="151">
        <v>0</v>
      </c>
      <c r="M171" s="149">
        <f t="shared" si="24"/>
        <v>0</v>
      </c>
      <c r="N171" s="160"/>
    </row>
    <row r="172" spans="1:14" customFormat="1" ht="25.5" customHeight="1" x14ac:dyDescent="0.25">
      <c r="A172" s="161">
        <v>375</v>
      </c>
      <c r="B172" s="157" t="s">
        <v>510</v>
      </c>
      <c r="C172" s="151">
        <v>45000</v>
      </c>
      <c r="D172" s="151">
        <v>0</v>
      </c>
      <c r="E172" s="151">
        <v>0</v>
      </c>
      <c r="F172" s="151">
        <v>0</v>
      </c>
      <c r="G172" s="151">
        <v>0</v>
      </c>
      <c r="H172" s="151">
        <v>0</v>
      </c>
      <c r="I172" s="151">
        <v>0</v>
      </c>
      <c r="J172" s="151">
        <v>0</v>
      </c>
      <c r="K172" s="151">
        <v>0</v>
      </c>
      <c r="L172" s="151">
        <v>0</v>
      </c>
      <c r="M172" s="149">
        <f t="shared" si="24"/>
        <v>45000</v>
      </c>
      <c r="N172" s="160"/>
    </row>
    <row r="173" spans="1:14" customFormat="1" ht="25.5" customHeight="1" x14ac:dyDescent="0.25">
      <c r="A173" s="161">
        <v>376</v>
      </c>
      <c r="B173" s="157" t="s">
        <v>511</v>
      </c>
      <c r="C173" s="151">
        <v>0</v>
      </c>
      <c r="D173" s="151">
        <v>0</v>
      </c>
      <c r="E173" s="151">
        <v>0</v>
      </c>
      <c r="F173" s="151">
        <v>0</v>
      </c>
      <c r="G173" s="151">
        <v>0</v>
      </c>
      <c r="H173" s="151">
        <v>0</v>
      </c>
      <c r="I173" s="151">
        <v>0</v>
      </c>
      <c r="J173" s="151">
        <v>0</v>
      </c>
      <c r="K173" s="151">
        <v>0</v>
      </c>
      <c r="L173" s="151">
        <v>0</v>
      </c>
      <c r="M173" s="149">
        <f t="shared" si="24"/>
        <v>0</v>
      </c>
      <c r="N173" s="160"/>
    </row>
    <row r="174" spans="1:14" customFormat="1" ht="25.5" customHeight="1" x14ac:dyDescent="0.25">
      <c r="A174" s="161">
        <v>377</v>
      </c>
      <c r="B174" s="157" t="s">
        <v>512</v>
      </c>
      <c r="C174" s="151">
        <v>0</v>
      </c>
      <c r="D174" s="151">
        <v>0</v>
      </c>
      <c r="E174" s="151">
        <v>0</v>
      </c>
      <c r="F174" s="151">
        <v>0</v>
      </c>
      <c r="G174" s="151">
        <v>0</v>
      </c>
      <c r="H174" s="151">
        <v>0</v>
      </c>
      <c r="I174" s="151">
        <v>0</v>
      </c>
      <c r="J174" s="151">
        <v>0</v>
      </c>
      <c r="K174" s="151">
        <v>0</v>
      </c>
      <c r="L174" s="151">
        <v>0</v>
      </c>
      <c r="M174" s="149">
        <f t="shared" si="24"/>
        <v>0</v>
      </c>
      <c r="N174" s="160"/>
    </row>
    <row r="175" spans="1:14" customFormat="1" ht="25.5" customHeight="1" x14ac:dyDescent="0.25">
      <c r="A175" s="161">
        <v>378</v>
      </c>
      <c r="B175" s="157" t="s">
        <v>513</v>
      </c>
      <c r="C175" s="151">
        <v>0</v>
      </c>
      <c r="D175" s="151">
        <v>0</v>
      </c>
      <c r="E175" s="151">
        <v>0</v>
      </c>
      <c r="F175" s="151">
        <v>0</v>
      </c>
      <c r="G175" s="151">
        <v>0</v>
      </c>
      <c r="H175" s="151">
        <v>0</v>
      </c>
      <c r="I175" s="151">
        <v>0</v>
      </c>
      <c r="J175" s="151">
        <v>0</v>
      </c>
      <c r="K175" s="151">
        <v>0</v>
      </c>
      <c r="L175" s="151">
        <v>0</v>
      </c>
      <c r="M175" s="149">
        <f t="shared" si="24"/>
        <v>0</v>
      </c>
      <c r="N175" s="160"/>
    </row>
    <row r="176" spans="1:14" customFormat="1" ht="25.5" customHeight="1" x14ac:dyDescent="0.25">
      <c r="A176" s="161">
        <v>379</v>
      </c>
      <c r="B176" s="157" t="s">
        <v>514</v>
      </c>
      <c r="C176" s="151">
        <v>0</v>
      </c>
      <c r="D176" s="151">
        <v>0</v>
      </c>
      <c r="E176" s="151">
        <v>0</v>
      </c>
      <c r="F176" s="151">
        <v>0</v>
      </c>
      <c r="G176" s="151">
        <v>0</v>
      </c>
      <c r="H176" s="151">
        <v>0</v>
      </c>
      <c r="I176" s="151">
        <v>0</v>
      </c>
      <c r="J176" s="151">
        <v>0</v>
      </c>
      <c r="K176" s="151">
        <v>0</v>
      </c>
      <c r="L176" s="151">
        <v>0</v>
      </c>
      <c r="M176" s="149">
        <f t="shared" si="24"/>
        <v>0</v>
      </c>
      <c r="N176" s="160"/>
    </row>
    <row r="177" spans="1:14" customFormat="1" ht="25.5" customHeight="1" x14ac:dyDescent="0.25">
      <c r="A177" s="154">
        <v>3800</v>
      </c>
      <c r="B177" s="155" t="s">
        <v>515</v>
      </c>
      <c r="C177" s="148">
        <f t="shared" ref="C177:N177" si="29">SUM(C178:C182)</f>
        <v>60000</v>
      </c>
      <c r="D177" s="148">
        <f>SUM(D178:D182)</f>
        <v>0</v>
      </c>
      <c r="E177" s="148">
        <f t="shared" si="29"/>
        <v>0</v>
      </c>
      <c r="F177" s="148">
        <f t="shared" si="29"/>
        <v>0</v>
      </c>
      <c r="G177" s="148">
        <f t="shared" si="29"/>
        <v>0</v>
      </c>
      <c r="H177" s="148">
        <f t="shared" si="29"/>
        <v>0</v>
      </c>
      <c r="I177" s="148">
        <f t="shared" si="29"/>
        <v>0</v>
      </c>
      <c r="J177" s="148">
        <f t="shared" si="29"/>
        <v>50000</v>
      </c>
      <c r="K177" s="148">
        <f t="shared" si="29"/>
        <v>0</v>
      </c>
      <c r="L177" s="148">
        <f t="shared" si="29"/>
        <v>0</v>
      </c>
      <c r="M177" s="148">
        <f t="shared" si="24"/>
        <v>110000</v>
      </c>
      <c r="N177" s="164">
        <f t="shared" si="29"/>
        <v>0</v>
      </c>
    </row>
    <row r="178" spans="1:14" customFormat="1" ht="25.5" customHeight="1" x14ac:dyDescent="0.25">
      <c r="A178" s="161">
        <v>381</v>
      </c>
      <c r="B178" s="157" t="s">
        <v>516</v>
      </c>
      <c r="C178" s="151">
        <v>0</v>
      </c>
      <c r="D178" s="151">
        <v>0</v>
      </c>
      <c r="E178" s="151">
        <v>0</v>
      </c>
      <c r="F178" s="151">
        <v>0</v>
      </c>
      <c r="G178" s="151">
        <v>0</v>
      </c>
      <c r="H178" s="151">
        <v>0</v>
      </c>
      <c r="I178" s="151">
        <v>0</v>
      </c>
      <c r="J178" s="151">
        <v>0</v>
      </c>
      <c r="K178" s="151">
        <v>0</v>
      </c>
      <c r="L178" s="151">
        <v>0</v>
      </c>
      <c r="M178" s="149">
        <f t="shared" si="24"/>
        <v>0</v>
      </c>
      <c r="N178" s="160"/>
    </row>
    <row r="179" spans="1:14" customFormat="1" ht="25.5" customHeight="1" x14ac:dyDescent="0.25">
      <c r="A179" s="161">
        <v>382</v>
      </c>
      <c r="B179" s="157" t="s">
        <v>517</v>
      </c>
      <c r="C179" s="151">
        <v>60000</v>
      </c>
      <c r="D179" s="151">
        <v>0</v>
      </c>
      <c r="E179" s="151">
        <v>0</v>
      </c>
      <c r="F179" s="151">
        <v>0</v>
      </c>
      <c r="G179" s="151">
        <v>0</v>
      </c>
      <c r="H179" s="151">
        <v>0</v>
      </c>
      <c r="I179" s="151">
        <v>0</v>
      </c>
      <c r="J179" s="151">
        <v>50000</v>
      </c>
      <c r="K179" s="151">
        <v>0</v>
      </c>
      <c r="L179" s="151">
        <v>0</v>
      </c>
      <c r="M179" s="149">
        <f t="shared" si="24"/>
        <v>110000</v>
      </c>
      <c r="N179" s="160"/>
    </row>
    <row r="180" spans="1:14" customFormat="1" ht="25.5" customHeight="1" x14ac:dyDescent="0.25">
      <c r="A180" s="161">
        <v>383</v>
      </c>
      <c r="B180" s="157" t="s">
        <v>518</v>
      </c>
      <c r="C180" s="151">
        <v>0</v>
      </c>
      <c r="D180" s="151">
        <v>0</v>
      </c>
      <c r="E180" s="151">
        <v>0</v>
      </c>
      <c r="F180" s="151">
        <v>0</v>
      </c>
      <c r="G180" s="151">
        <v>0</v>
      </c>
      <c r="H180" s="151">
        <v>0</v>
      </c>
      <c r="I180" s="151">
        <v>0</v>
      </c>
      <c r="J180" s="151">
        <v>0</v>
      </c>
      <c r="K180" s="151">
        <v>0</v>
      </c>
      <c r="L180" s="151">
        <v>0</v>
      </c>
      <c r="M180" s="149">
        <f t="shared" si="24"/>
        <v>0</v>
      </c>
      <c r="N180" s="160"/>
    </row>
    <row r="181" spans="1:14" customFormat="1" ht="25.5" customHeight="1" x14ac:dyDescent="0.25">
      <c r="A181" s="161">
        <v>384</v>
      </c>
      <c r="B181" s="157" t="s">
        <v>519</v>
      </c>
      <c r="C181" s="151">
        <v>0</v>
      </c>
      <c r="D181" s="151">
        <v>0</v>
      </c>
      <c r="E181" s="151">
        <v>0</v>
      </c>
      <c r="F181" s="151">
        <v>0</v>
      </c>
      <c r="G181" s="151">
        <v>0</v>
      </c>
      <c r="H181" s="151">
        <v>0</v>
      </c>
      <c r="I181" s="151">
        <v>0</v>
      </c>
      <c r="J181" s="151">
        <v>0</v>
      </c>
      <c r="K181" s="151">
        <v>0</v>
      </c>
      <c r="L181" s="151">
        <v>0</v>
      </c>
      <c r="M181" s="149">
        <f t="shared" si="24"/>
        <v>0</v>
      </c>
      <c r="N181" s="160"/>
    </row>
    <row r="182" spans="1:14" customFormat="1" ht="25.5" customHeight="1" x14ac:dyDescent="0.25">
      <c r="A182" s="161">
        <v>385</v>
      </c>
      <c r="B182" s="157" t="s">
        <v>520</v>
      </c>
      <c r="C182" s="151">
        <v>0</v>
      </c>
      <c r="D182" s="151">
        <v>0</v>
      </c>
      <c r="E182" s="151">
        <v>0</v>
      </c>
      <c r="F182" s="151">
        <v>0</v>
      </c>
      <c r="G182" s="151">
        <v>0</v>
      </c>
      <c r="H182" s="151">
        <v>0</v>
      </c>
      <c r="I182" s="151">
        <v>0</v>
      </c>
      <c r="J182" s="151">
        <v>0</v>
      </c>
      <c r="K182" s="151">
        <v>0</v>
      </c>
      <c r="L182" s="151">
        <v>0</v>
      </c>
      <c r="M182" s="149">
        <f t="shared" si="24"/>
        <v>0</v>
      </c>
      <c r="N182" s="160"/>
    </row>
    <row r="183" spans="1:14" customFormat="1" ht="25.5" customHeight="1" x14ac:dyDescent="0.25">
      <c r="A183" s="154">
        <v>3900</v>
      </c>
      <c r="B183" s="155" t="s">
        <v>521</v>
      </c>
      <c r="C183" s="148">
        <f t="shared" ref="C183:N183" si="30">SUM(C184:C192)</f>
        <v>0</v>
      </c>
      <c r="D183" s="148">
        <f>SUM(D184:D192)</f>
        <v>0</v>
      </c>
      <c r="E183" s="148">
        <f t="shared" si="30"/>
        <v>0</v>
      </c>
      <c r="F183" s="148">
        <f t="shared" si="30"/>
        <v>0</v>
      </c>
      <c r="G183" s="148">
        <f t="shared" si="30"/>
        <v>0</v>
      </c>
      <c r="H183" s="148">
        <f t="shared" si="30"/>
        <v>0</v>
      </c>
      <c r="I183" s="148">
        <f t="shared" si="30"/>
        <v>16276</v>
      </c>
      <c r="J183" s="148">
        <f t="shared" si="30"/>
        <v>0</v>
      </c>
      <c r="K183" s="148">
        <f t="shared" si="30"/>
        <v>0</v>
      </c>
      <c r="L183" s="148">
        <f t="shared" si="30"/>
        <v>0</v>
      </c>
      <c r="M183" s="148">
        <f t="shared" si="24"/>
        <v>16276</v>
      </c>
      <c r="N183" s="164">
        <f t="shared" si="30"/>
        <v>0</v>
      </c>
    </row>
    <row r="184" spans="1:14" customFormat="1" ht="25.5" customHeight="1" x14ac:dyDescent="0.25">
      <c r="A184" s="161">
        <v>391</v>
      </c>
      <c r="B184" s="157" t="s">
        <v>522</v>
      </c>
      <c r="C184" s="151">
        <v>0</v>
      </c>
      <c r="D184" s="151">
        <v>0</v>
      </c>
      <c r="E184" s="151">
        <v>0</v>
      </c>
      <c r="F184" s="151">
        <v>0</v>
      </c>
      <c r="G184" s="151">
        <v>0</v>
      </c>
      <c r="H184" s="151">
        <v>0</v>
      </c>
      <c r="I184" s="151">
        <v>0</v>
      </c>
      <c r="J184" s="151">
        <v>0</v>
      </c>
      <c r="K184" s="151">
        <v>0</v>
      </c>
      <c r="L184" s="151">
        <v>0</v>
      </c>
      <c r="M184" s="149">
        <f t="shared" si="24"/>
        <v>0</v>
      </c>
      <c r="N184" s="160"/>
    </row>
    <row r="185" spans="1:14" customFormat="1" ht="25.5" customHeight="1" x14ac:dyDescent="0.25">
      <c r="A185" s="161">
        <v>392</v>
      </c>
      <c r="B185" s="157" t="s">
        <v>523</v>
      </c>
      <c r="C185" s="151">
        <v>0</v>
      </c>
      <c r="D185" s="151">
        <v>0</v>
      </c>
      <c r="E185" s="151">
        <v>0</v>
      </c>
      <c r="F185" s="151">
        <v>0</v>
      </c>
      <c r="G185" s="151">
        <v>0</v>
      </c>
      <c r="H185" s="151">
        <v>0</v>
      </c>
      <c r="I185" s="151">
        <v>16276</v>
      </c>
      <c r="J185" s="151">
        <v>0</v>
      </c>
      <c r="K185" s="151">
        <v>0</v>
      </c>
      <c r="L185" s="151">
        <v>0</v>
      </c>
      <c r="M185" s="149">
        <f t="shared" si="24"/>
        <v>16276</v>
      </c>
      <c r="N185" s="160"/>
    </row>
    <row r="186" spans="1:14" customFormat="1" ht="25.5" customHeight="1" x14ac:dyDescent="0.25">
      <c r="A186" s="161">
        <v>393</v>
      </c>
      <c r="B186" s="157" t="s">
        <v>524</v>
      </c>
      <c r="C186" s="151">
        <v>0</v>
      </c>
      <c r="D186" s="151">
        <v>0</v>
      </c>
      <c r="E186" s="151">
        <v>0</v>
      </c>
      <c r="F186" s="151">
        <v>0</v>
      </c>
      <c r="G186" s="151">
        <v>0</v>
      </c>
      <c r="H186" s="151">
        <v>0</v>
      </c>
      <c r="I186" s="151">
        <v>0</v>
      </c>
      <c r="J186" s="151">
        <v>0</v>
      </c>
      <c r="K186" s="151">
        <v>0</v>
      </c>
      <c r="L186" s="151">
        <v>0</v>
      </c>
      <c r="M186" s="149">
        <f t="shared" si="24"/>
        <v>0</v>
      </c>
      <c r="N186" s="160"/>
    </row>
    <row r="187" spans="1:14" customFormat="1" ht="25.5" customHeight="1" x14ac:dyDescent="0.25">
      <c r="A187" s="161">
        <v>394</v>
      </c>
      <c r="B187" s="157" t="s">
        <v>525</v>
      </c>
      <c r="C187" s="151">
        <v>0</v>
      </c>
      <c r="D187" s="151">
        <v>0</v>
      </c>
      <c r="E187" s="151">
        <v>0</v>
      </c>
      <c r="F187" s="151">
        <v>0</v>
      </c>
      <c r="G187" s="151">
        <v>0</v>
      </c>
      <c r="H187" s="151">
        <v>0</v>
      </c>
      <c r="I187" s="151">
        <v>0</v>
      </c>
      <c r="J187" s="151">
        <v>0</v>
      </c>
      <c r="K187" s="151">
        <v>0</v>
      </c>
      <c r="L187" s="151">
        <v>0</v>
      </c>
      <c r="M187" s="149">
        <f t="shared" si="24"/>
        <v>0</v>
      </c>
      <c r="N187" s="160"/>
    </row>
    <row r="188" spans="1:14" customFormat="1" ht="25.5" customHeight="1" x14ac:dyDescent="0.25">
      <c r="A188" s="161">
        <v>395</v>
      </c>
      <c r="B188" s="157" t="s">
        <v>526</v>
      </c>
      <c r="C188" s="151">
        <v>0</v>
      </c>
      <c r="D188" s="151">
        <v>0</v>
      </c>
      <c r="E188" s="151">
        <v>0</v>
      </c>
      <c r="F188" s="151">
        <v>0</v>
      </c>
      <c r="G188" s="151">
        <v>0</v>
      </c>
      <c r="H188" s="151">
        <v>0</v>
      </c>
      <c r="I188" s="151">
        <v>0</v>
      </c>
      <c r="J188" s="151">
        <v>0</v>
      </c>
      <c r="K188" s="151">
        <v>0</v>
      </c>
      <c r="L188" s="151">
        <v>0</v>
      </c>
      <c r="M188" s="149">
        <f t="shared" si="24"/>
        <v>0</v>
      </c>
      <c r="N188" s="160"/>
    </row>
    <row r="189" spans="1:14" customFormat="1" ht="25.5" customHeight="1" x14ac:dyDescent="0.25">
      <c r="A189" s="161">
        <v>396</v>
      </c>
      <c r="B189" s="157" t="s">
        <v>527</v>
      </c>
      <c r="C189" s="151">
        <v>0</v>
      </c>
      <c r="D189" s="151">
        <v>0</v>
      </c>
      <c r="E189" s="151">
        <v>0</v>
      </c>
      <c r="F189" s="151">
        <v>0</v>
      </c>
      <c r="G189" s="151">
        <v>0</v>
      </c>
      <c r="H189" s="151">
        <v>0</v>
      </c>
      <c r="I189" s="151">
        <v>0</v>
      </c>
      <c r="J189" s="151">
        <v>0</v>
      </c>
      <c r="K189" s="151">
        <v>0</v>
      </c>
      <c r="L189" s="151">
        <v>0</v>
      </c>
      <c r="M189" s="149">
        <f t="shared" si="24"/>
        <v>0</v>
      </c>
      <c r="N189" s="160"/>
    </row>
    <row r="190" spans="1:14" customFormat="1" ht="25.5" customHeight="1" x14ac:dyDescent="0.25">
      <c r="A190" s="161">
        <v>397</v>
      </c>
      <c r="B190" s="157" t="s">
        <v>528</v>
      </c>
      <c r="C190" s="151">
        <v>0</v>
      </c>
      <c r="D190" s="151">
        <v>0</v>
      </c>
      <c r="E190" s="151">
        <v>0</v>
      </c>
      <c r="F190" s="151">
        <v>0</v>
      </c>
      <c r="G190" s="151">
        <v>0</v>
      </c>
      <c r="H190" s="151">
        <v>0</v>
      </c>
      <c r="I190" s="151">
        <v>0</v>
      </c>
      <c r="J190" s="151">
        <v>0</v>
      </c>
      <c r="K190" s="151">
        <v>0</v>
      </c>
      <c r="L190" s="151">
        <v>0</v>
      </c>
      <c r="M190" s="149">
        <f t="shared" si="24"/>
        <v>0</v>
      </c>
      <c r="N190" s="160"/>
    </row>
    <row r="191" spans="1:14" customFormat="1" ht="25.5" x14ac:dyDescent="0.25">
      <c r="A191" s="161">
        <v>398</v>
      </c>
      <c r="B191" s="157" t="s">
        <v>529</v>
      </c>
      <c r="C191" s="151">
        <v>0</v>
      </c>
      <c r="D191" s="151">
        <v>0</v>
      </c>
      <c r="E191" s="151">
        <v>0</v>
      </c>
      <c r="F191" s="151">
        <v>0</v>
      </c>
      <c r="G191" s="151">
        <v>0</v>
      </c>
      <c r="H191" s="151">
        <v>0</v>
      </c>
      <c r="I191" s="151">
        <v>0</v>
      </c>
      <c r="J191" s="151">
        <v>0</v>
      </c>
      <c r="K191" s="151">
        <v>0</v>
      </c>
      <c r="L191" s="151">
        <v>0</v>
      </c>
      <c r="M191" s="149">
        <f t="shared" si="24"/>
        <v>0</v>
      </c>
      <c r="N191" s="160"/>
    </row>
    <row r="192" spans="1:14" customFormat="1" ht="25.5" customHeight="1" x14ac:dyDescent="0.25">
      <c r="A192" s="161">
        <v>399</v>
      </c>
      <c r="B192" s="157" t="s">
        <v>530</v>
      </c>
      <c r="C192" s="151">
        <v>0</v>
      </c>
      <c r="D192" s="151">
        <v>0</v>
      </c>
      <c r="E192" s="151">
        <v>0</v>
      </c>
      <c r="F192" s="151">
        <v>0</v>
      </c>
      <c r="G192" s="151">
        <v>0</v>
      </c>
      <c r="H192" s="151">
        <v>0</v>
      </c>
      <c r="I192" s="151">
        <v>0</v>
      </c>
      <c r="J192" s="151">
        <v>0</v>
      </c>
      <c r="K192" s="151">
        <v>0</v>
      </c>
      <c r="L192" s="151">
        <v>0</v>
      </c>
      <c r="M192" s="149">
        <f t="shared" si="24"/>
        <v>0</v>
      </c>
      <c r="N192" s="160"/>
    </row>
    <row r="193" spans="1:14" customFormat="1" ht="31.5" x14ac:dyDescent="0.25">
      <c r="A193" s="430">
        <v>4000</v>
      </c>
      <c r="B193" s="431" t="s">
        <v>531</v>
      </c>
      <c r="C193" s="429">
        <f t="shared" ref="C193:N193" si="31">C194+C204+C210+C220+C229+C233+C248+C240+C242</f>
        <v>1071605</v>
      </c>
      <c r="D193" s="429">
        <f>D194+D204+D210+D220+D229+D233+D248+D240+D242</f>
        <v>0</v>
      </c>
      <c r="E193" s="429">
        <f t="shared" si="31"/>
        <v>0</v>
      </c>
      <c r="F193" s="429">
        <f t="shared" si="31"/>
        <v>0</v>
      </c>
      <c r="G193" s="429">
        <f t="shared" si="31"/>
        <v>252172</v>
      </c>
      <c r="H193" s="429">
        <f t="shared" si="31"/>
        <v>0</v>
      </c>
      <c r="I193" s="429">
        <f t="shared" si="31"/>
        <v>3800</v>
      </c>
      <c r="J193" s="429">
        <f t="shared" si="31"/>
        <v>137000</v>
      </c>
      <c r="K193" s="429">
        <f t="shared" si="31"/>
        <v>0</v>
      </c>
      <c r="L193" s="429">
        <f t="shared" si="31"/>
        <v>0</v>
      </c>
      <c r="M193" s="429">
        <f t="shared" si="24"/>
        <v>1464577</v>
      </c>
      <c r="N193" s="166">
        <f t="shared" si="31"/>
        <v>0</v>
      </c>
    </row>
    <row r="194" spans="1:14" customFormat="1" ht="30" x14ac:dyDescent="0.25">
      <c r="A194" s="165">
        <v>4100</v>
      </c>
      <c r="B194" s="158" t="s">
        <v>319</v>
      </c>
      <c r="C194" s="148">
        <f>SUM(C195:C203)</f>
        <v>0</v>
      </c>
      <c r="D194" s="148">
        <f>SUM(D195:D203)</f>
        <v>0</v>
      </c>
      <c r="E194" s="148">
        <f t="shared" ref="E194:N194" si="32">SUM(E195:E203)</f>
        <v>0</v>
      </c>
      <c r="F194" s="148">
        <f t="shared" si="32"/>
        <v>0</v>
      </c>
      <c r="G194" s="148">
        <f t="shared" si="32"/>
        <v>0</v>
      </c>
      <c r="H194" s="148">
        <f t="shared" si="32"/>
        <v>0</v>
      </c>
      <c r="I194" s="148">
        <f t="shared" si="32"/>
        <v>0</v>
      </c>
      <c r="J194" s="148">
        <f t="shared" si="32"/>
        <v>0</v>
      </c>
      <c r="K194" s="148">
        <f t="shared" si="32"/>
        <v>0</v>
      </c>
      <c r="L194" s="148">
        <f t="shared" si="32"/>
        <v>0</v>
      </c>
      <c r="M194" s="148">
        <f t="shared" si="24"/>
        <v>0</v>
      </c>
      <c r="N194" s="164">
        <f t="shared" si="32"/>
        <v>0</v>
      </c>
    </row>
    <row r="195" spans="1:14" customFormat="1" ht="25.5" customHeight="1" x14ac:dyDescent="0.25">
      <c r="A195" s="161">
        <v>411</v>
      </c>
      <c r="B195" s="157" t="s">
        <v>532</v>
      </c>
      <c r="C195" s="152">
        <v>0</v>
      </c>
      <c r="D195" s="152">
        <v>0</v>
      </c>
      <c r="E195" s="152">
        <v>0</v>
      </c>
      <c r="F195" s="152">
        <v>0</v>
      </c>
      <c r="G195" s="152">
        <v>0</v>
      </c>
      <c r="H195" s="152">
        <v>0</v>
      </c>
      <c r="I195" s="152">
        <v>0</v>
      </c>
      <c r="J195" s="152">
        <v>0</v>
      </c>
      <c r="K195" s="152">
        <v>0</v>
      </c>
      <c r="L195" s="152">
        <v>0</v>
      </c>
      <c r="M195" s="149">
        <f t="shared" si="24"/>
        <v>0</v>
      </c>
      <c r="N195" s="160"/>
    </row>
    <row r="196" spans="1:14" customFormat="1" ht="25.5" customHeight="1" x14ac:dyDescent="0.25">
      <c r="A196" s="161">
        <v>412</v>
      </c>
      <c r="B196" s="157" t="s">
        <v>533</v>
      </c>
      <c r="C196" s="152">
        <v>0</v>
      </c>
      <c r="D196" s="152">
        <v>0</v>
      </c>
      <c r="E196" s="152">
        <v>0</v>
      </c>
      <c r="F196" s="152">
        <v>0</v>
      </c>
      <c r="G196" s="152">
        <v>0</v>
      </c>
      <c r="H196" s="152">
        <v>0</v>
      </c>
      <c r="I196" s="152">
        <v>0</v>
      </c>
      <c r="J196" s="152">
        <v>0</v>
      </c>
      <c r="K196" s="152">
        <v>0</v>
      </c>
      <c r="L196" s="152">
        <v>0</v>
      </c>
      <c r="M196" s="149">
        <f t="shared" si="24"/>
        <v>0</v>
      </c>
      <c r="N196" s="160"/>
    </row>
    <row r="197" spans="1:14" customFormat="1" ht="25.5" customHeight="1" x14ac:dyDescent="0.25">
      <c r="A197" s="161">
        <v>413</v>
      </c>
      <c r="B197" s="157" t="s">
        <v>534</v>
      </c>
      <c r="C197" s="152">
        <v>0</v>
      </c>
      <c r="D197" s="152">
        <v>0</v>
      </c>
      <c r="E197" s="152">
        <v>0</v>
      </c>
      <c r="F197" s="152">
        <v>0</v>
      </c>
      <c r="G197" s="152">
        <v>0</v>
      </c>
      <c r="H197" s="152">
        <v>0</v>
      </c>
      <c r="I197" s="152">
        <v>0</v>
      </c>
      <c r="J197" s="152">
        <v>0</v>
      </c>
      <c r="K197" s="152">
        <v>0</v>
      </c>
      <c r="L197" s="152">
        <v>0</v>
      </c>
      <c r="M197" s="149">
        <f t="shared" si="24"/>
        <v>0</v>
      </c>
      <c r="N197" s="160"/>
    </row>
    <row r="198" spans="1:14" customFormat="1" ht="25.5" customHeight="1" x14ac:dyDescent="0.25">
      <c r="A198" s="161">
        <v>414</v>
      </c>
      <c r="B198" s="157" t="s">
        <v>535</v>
      </c>
      <c r="C198" s="151">
        <v>0</v>
      </c>
      <c r="D198" s="151">
        <v>0</v>
      </c>
      <c r="E198" s="151">
        <v>0</v>
      </c>
      <c r="F198" s="151">
        <v>0</v>
      </c>
      <c r="G198" s="151">
        <v>0</v>
      </c>
      <c r="H198" s="151">
        <v>0</v>
      </c>
      <c r="I198" s="151">
        <v>0</v>
      </c>
      <c r="J198" s="151">
        <v>0</v>
      </c>
      <c r="K198" s="151">
        <v>0</v>
      </c>
      <c r="L198" s="151">
        <v>0</v>
      </c>
      <c r="M198" s="149">
        <f t="shared" si="24"/>
        <v>0</v>
      </c>
      <c r="N198" s="160"/>
    </row>
    <row r="199" spans="1:14" customFormat="1" ht="42" customHeight="1" x14ac:dyDescent="0.25">
      <c r="A199" s="161">
        <v>415</v>
      </c>
      <c r="B199" s="157" t="s">
        <v>536</v>
      </c>
      <c r="C199" s="151">
        <v>0</v>
      </c>
      <c r="D199" s="151">
        <v>0</v>
      </c>
      <c r="E199" s="151">
        <v>0</v>
      </c>
      <c r="F199" s="151">
        <v>0</v>
      </c>
      <c r="G199" s="151">
        <v>0</v>
      </c>
      <c r="H199" s="151">
        <v>0</v>
      </c>
      <c r="I199" s="151">
        <v>0</v>
      </c>
      <c r="J199" s="151">
        <v>0</v>
      </c>
      <c r="K199" s="151">
        <v>0</v>
      </c>
      <c r="L199" s="151">
        <v>0</v>
      </c>
      <c r="M199" s="149">
        <f t="shared" ref="M199:M262" si="33">SUM(C199:L199)</f>
        <v>0</v>
      </c>
      <c r="N199" s="160"/>
    </row>
    <row r="200" spans="1:14" customFormat="1" ht="36.75" customHeight="1" x14ac:dyDescent="0.25">
      <c r="A200" s="161">
        <v>416</v>
      </c>
      <c r="B200" s="157" t="s">
        <v>537</v>
      </c>
      <c r="C200" s="151">
        <v>0</v>
      </c>
      <c r="D200" s="151">
        <v>0</v>
      </c>
      <c r="E200" s="151">
        <v>0</v>
      </c>
      <c r="F200" s="151">
        <v>0</v>
      </c>
      <c r="G200" s="151">
        <v>0</v>
      </c>
      <c r="H200" s="151">
        <v>0</v>
      </c>
      <c r="I200" s="151">
        <v>0</v>
      </c>
      <c r="J200" s="151">
        <v>0</v>
      </c>
      <c r="K200" s="151">
        <v>0</v>
      </c>
      <c r="L200" s="151">
        <v>0</v>
      </c>
      <c r="M200" s="149">
        <f t="shared" si="33"/>
        <v>0</v>
      </c>
      <c r="N200" s="160"/>
    </row>
    <row r="201" spans="1:14" customFormat="1" ht="42" customHeight="1" x14ac:dyDescent="0.25">
      <c r="A201" s="161">
        <v>417</v>
      </c>
      <c r="B201" s="157" t="s">
        <v>538</v>
      </c>
      <c r="C201" s="151">
        <v>0</v>
      </c>
      <c r="D201" s="151">
        <v>0</v>
      </c>
      <c r="E201" s="151">
        <v>0</v>
      </c>
      <c r="F201" s="151">
        <v>0</v>
      </c>
      <c r="G201" s="151">
        <v>0</v>
      </c>
      <c r="H201" s="151">
        <v>0</v>
      </c>
      <c r="I201" s="151">
        <v>0</v>
      </c>
      <c r="J201" s="151">
        <v>0</v>
      </c>
      <c r="K201" s="151">
        <v>0</v>
      </c>
      <c r="L201" s="151">
        <v>0</v>
      </c>
      <c r="M201" s="149">
        <f t="shared" si="33"/>
        <v>0</v>
      </c>
      <c r="N201" s="160"/>
    </row>
    <row r="202" spans="1:14" customFormat="1" ht="34.5" customHeight="1" x14ac:dyDescent="0.25">
      <c r="A202" s="161">
        <v>418</v>
      </c>
      <c r="B202" s="157" t="s">
        <v>539</v>
      </c>
      <c r="C202" s="151">
        <v>0</v>
      </c>
      <c r="D202" s="151">
        <v>0</v>
      </c>
      <c r="E202" s="151">
        <v>0</v>
      </c>
      <c r="F202" s="151">
        <v>0</v>
      </c>
      <c r="G202" s="151">
        <v>0</v>
      </c>
      <c r="H202" s="151">
        <v>0</v>
      </c>
      <c r="I202" s="151">
        <v>0</v>
      </c>
      <c r="J202" s="151">
        <v>0</v>
      </c>
      <c r="K202" s="151">
        <v>0</v>
      </c>
      <c r="L202" s="151">
        <v>0</v>
      </c>
      <c r="M202" s="149">
        <f t="shared" si="33"/>
        <v>0</v>
      </c>
      <c r="N202" s="160"/>
    </row>
    <row r="203" spans="1:14" customFormat="1" ht="34.5" customHeight="1" x14ac:dyDescent="0.25">
      <c r="A203" s="161">
        <v>419</v>
      </c>
      <c r="B203" s="157" t="s">
        <v>540</v>
      </c>
      <c r="C203" s="151">
        <v>0</v>
      </c>
      <c r="D203" s="151">
        <v>0</v>
      </c>
      <c r="E203" s="151">
        <v>0</v>
      </c>
      <c r="F203" s="151">
        <v>0</v>
      </c>
      <c r="G203" s="151">
        <v>0</v>
      </c>
      <c r="H203" s="151">
        <v>0</v>
      </c>
      <c r="I203" s="151">
        <v>0</v>
      </c>
      <c r="J203" s="151">
        <v>0</v>
      </c>
      <c r="K203" s="151">
        <v>0</v>
      </c>
      <c r="L203" s="151">
        <v>0</v>
      </c>
      <c r="M203" s="149">
        <f t="shared" si="33"/>
        <v>0</v>
      </c>
      <c r="N203" s="160"/>
    </row>
    <row r="204" spans="1:14" customFormat="1" ht="25.5" customHeight="1" x14ac:dyDescent="0.25">
      <c r="A204" s="154">
        <v>4200</v>
      </c>
      <c r="B204" s="155" t="s">
        <v>541</v>
      </c>
      <c r="C204" s="148">
        <f t="shared" ref="C204:L204" si="34">SUM(C205:C209)</f>
        <v>911040</v>
      </c>
      <c r="D204" s="148">
        <f>SUM(D205:D209)</f>
        <v>0</v>
      </c>
      <c r="E204" s="148">
        <f t="shared" si="34"/>
        <v>0</v>
      </c>
      <c r="F204" s="148">
        <f t="shared" si="34"/>
        <v>0</v>
      </c>
      <c r="G204" s="148">
        <f t="shared" si="34"/>
        <v>0</v>
      </c>
      <c r="H204" s="148">
        <f t="shared" si="34"/>
        <v>0</v>
      </c>
      <c r="I204" s="148">
        <f t="shared" si="34"/>
        <v>0</v>
      </c>
      <c r="J204" s="148">
        <f t="shared" si="34"/>
        <v>0</v>
      </c>
      <c r="K204" s="148">
        <f t="shared" si="34"/>
        <v>0</v>
      </c>
      <c r="L204" s="148">
        <f t="shared" si="34"/>
        <v>0</v>
      </c>
      <c r="M204" s="148">
        <f t="shared" si="33"/>
        <v>911040</v>
      </c>
      <c r="N204" s="163"/>
    </row>
    <row r="205" spans="1:14" customFormat="1" ht="25.5" x14ac:dyDescent="0.25">
      <c r="A205" s="161">
        <v>421</v>
      </c>
      <c r="B205" s="157" t="s">
        <v>542</v>
      </c>
      <c r="C205" s="151">
        <v>911040</v>
      </c>
      <c r="D205" s="151">
        <v>0</v>
      </c>
      <c r="E205" s="151">
        <v>0</v>
      </c>
      <c r="F205" s="151">
        <v>0</v>
      </c>
      <c r="G205" s="151">
        <v>0</v>
      </c>
      <c r="H205" s="151">
        <v>0</v>
      </c>
      <c r="I205" s="151">
        <v>0</v>
      </c>
      <c r="J205" s="151">
        <v>0</v>
      </c>
      <c r="K205" s="151">
        <v>0</v>
      </c>
      <c r="L205" s="151">
        <v>0</v>
      </c>
      <c r="M205" s="149">
        <f t="shared" si="33"/>
        <v>911040</v>
      </c>
      <c r="N205" s="160"/>
    </row>
    <row r="206" spans="1:14" customFormat="1" ht="26.25" customHeight="1" x14ac:dyDescent="0.25">
      <c r="A206" s="161">
        <v>422</v>
      </c>
      <c r="B206" s="157" t="s">
        <v>543</v>
      </c>
      <c r="C206" s="151">
        <v>0</v>
      </c>
      <c r="D206" s="151">
        <v>0</v>
      </c>
      <c r="E206" s="151">
        <v>0</v>
      </c>
      <c r="F206" s="151">
        <v>0</v>
      </c>
      <c r="G206" s="151">
        <v>0</v>
      </c>
      <c r="H206" s="151">
        <v>0</v>
      </c>
      <c r="I206" s="151">
        <v>0</v>
      </c>
      <c r="J206" s="151">
        <v>0</v>
      </c>
      <c r="K206" s="151">
        <v>0</v>
      </c>
      <c r="L206" s="151">
        <v>0</v>
      </c>
      <c r="M206" s="149">
        <f t="shared" si="33"/>
        <v>0</v>
      </c>
      <c r="N206" s="160"/>
    </row>
    <row r="207" spans="1:14" customFormat="1" ht="25.5" x14ac:dyDescent="0.25">
      <c r="A207" s="161">
        <v>423</v>
      </c>
      <c r="B207" s="157" t="s">
        <v>544</v>
      </c>
      <c r="C207" s="151">
        <v>0</v>
      </c>
      <c r="D207" s="151">
        <v>0</v>
      </c>
      <c r="E207" s="151">
        <v>0</v>
      </c>
      <c r="F207" s="151">
        <v>0</v>
      </c>
      <c r="G207" s="151">
        <v>0</v>
      </c>
      <c r="H207" s="151">
        <v>0</v>
      </c>
      <c r="I207" s="151">
        <v>0</v>
      </c>
      <c r="J207" s="151">
        <v>0</v>
      </c>
      <c r="K207" s="151">
        <v>0</v>
      </c>
      <c r="L207" s="151">
        <v>0</v>
      </c>
      <c r="M207" s="149">
        <f t="shared" si="33"/>
        <v>0</v>
      </c>
      <c r="N207" s="160"/>
    </row>
    <row r="208" spans="1:14" customFormat="1" ht="25.5" customHeight="1" x14ac:dyDescent="0.25">
      <c r="A208" s="161">
        <v>424</v>
      </c>
      <c r="B208" s="157" t="s">
        <v>545</v>
      </c>
      <c r="C208" s="151">
        <v>0</v>
      </c>
      <c r="D208" s="151">
        <v>0</v>
      </c>
      <c r="E208" s="151">
        <v>0</v>
      </c>
      <c r="F208" s="151">
        <v>0</v>
      </c>
      <c r="G208" s="151">
        <v>0</v>
      </c>
      <c r="H208" s="151">
        <v>0</v>
      </c>
      <c r="I208" s="151">
        <v>0</v>
      </c>
      <c r="J208" s="151">
        <v>0</v>
      </c>
      <c r="K208" s="151">
        <v>0</v>
      </c>
      <c r="L208" s="151">
        <v>0</v>
      </c>
      <c r="M208" s="149">
        <f t="shared" si="33"/>
        <v>0</v>
      </c>
      <c r="N208" s="160"/>
    </row>
    <row r="209" spans="1:14" customFormat="1" ht="25.5" x14ac:dyDescent="0.25">
      <c r="A209" s="161">
        <v>425</v>
      </c>
      <c r="B209" s="157" t="s">
        <v>546</v>
      </c>
      <c r="C209" s="151">
        <v>0</v>
      </c>
      <c r="D209" s="151">
        <v>0</v>
      </c>
      <c r="E209" s="151">
        <v>0</v>
      </c>
      <c r="F209" s="151">
        <v>0</v>
      </c>
      <c r="G209" s="151">
        <v>0</v>
      </c>
      <c r="H209" s="151">
        <v>0</v>
      </c>
      <c r="I209" s="151">
        <v>0</v>
      </c>
      <c r="J209" s="151">
        <v>0</v>
      </c>
      <c r="K209" s="151">
        <v>0</v>
      </c>
      <c r="L209" s="151">
        <v>0</v>
      </c>
      <c r="M209" s="149">
        <f t="shared" si="33"/>
        <v>0</v>
      </c>
      <c r="N209" s="160"/>
    </row>
    <row r="210" spans="1:14" customFormat="1" ht="25.5" customHeight="1" x14ac:dyDescent="0.25">
      <c r="A210" s="154">
        <v>4300</v>
      </c>
      <c r="B210" s="155" t="s">
        <v>322</v>
      </c>
      <c r="C210" s="148">
        <f t="shared" ref="C210:N210" si="35">SUM(C211:C219)</f>
        <v>0</v>
      </c>
      <c r="D210" s="148">
        <f>SUM(D211:D219)</f>
        <v>0</v>
      </c>
      <c r="E210" s="148">
        <f t="shared" si="35"/>
        <v>0</v>
      </c>
      <c r="F210" s="148">
        <f t="shared" si="35"/>
        <v>0</v>
      </c>
      <c r="G210" s="148">
        <f t="shared" si="35"/>
        <v>0</v>
      </c>
      <c r="H210" s="148">
        <f t="shared" si="35"/>
        <v>0</v>
      </c>
      <c r="I210" s="148">
        <f t="shared" si="35"/>
        <v>0</v>
      </c>
      <c r="J210" s="148">
        <f t="shared" si="35"/>
        <v>0</v>
      </c>
      <c r="K210" s="148">
        <f t="shared" si="35"/>
        <v>0</v>
      </c>
      <c r="L210" s="148">
        <f t="shared" si="35"/>
        <v>0</v>
      </c>
      <c r="M210" s="148">
        <f t="shared" si="33"/>
        <v>0</v>
      </c>
      <c r="N210" s="164">
        <f t="shared" si="35"/>
        <v>0</v>
      </c>
    </row>
    <row r="211" spans="1:14" customFormat="1" ht="25.5" customHeight="1" x14ac:dyDescent="0.25">
      <c r="A211" s="161">
        <v>431</v>
      </c>
      <c r="B211" s="157" t="s">
        <v>547</v>
      </c>
      <c r="C211" s="151">
        <v>0</v>
      </c>
      <c r="D211" s="151">
        <v>0</v>
      </c>
      <c r="E211" s="151">
        <v>0</v>
      </c>
      <c r="F211" s="151">
        <v>0</v>
      </c>
      <c r="G211" s="151">
        <v>0</v>
      </c>
      <c r="H211" s="151">
        <v>0</v>
      </c>
      <c r="I211" s="151">
        <v>0</v>
      </c>
      <c r="J211" s="151">
        <v>0</v>
      </c>
      <c r="K211" s="151">
        <v>0</v>
      </c>
      <c r="L211" s="151">
        <v>0</v>
      </c>
      <c r="M211" s="149">
        <f t="shared" si="33"/>
        <v>0</v>
      </c>
      <c r="N211" s="160"/>
    </row>
    <row r="212" spans="1:14" customFormat="1" ht="25.5" customHeight="1" x14ac:dyDescent="0.25">
      <c r="A212" s="161">
        <v>432</v>
      </c>
      <c r="B212" s="157" t="s">
        <v>548</v>
      </c>
      <c r="C212" s="151">
        <v>0</v>
      </c>
      <c r="D212" s="151">
        <v>0</v>
      </c>
      <c r="E212" s="151">
        <v>0</v>
      </c>
      <c r="F212" s="151">
        <v>0</v>
      </c>
      <c r="G212" s="151">
        <v>0</v>
      </c>
      <c r="H212" s="151">
        <v>0</v>
      </c>
      <c r="I212" s="151">
        <v>0</v>
      </c>
      <c r="J212" s="151">
        <v>0</v>
      </c>
      <c r="K212" s="151">
        <v>0</v>
      </c>
      <c r="L212" s="151">
        <v>0</v>
      </c>
      <c r="M212" s="149">
        <f t="shared" si="33"/>
        <v>0</v>
      </c>
      <c r="N212" s="160"/>
    </row>
    <row r="213" spans="1:14" customFormat="1" ht="25.5" customHeight="1" x14ac:dyDescent="0.25">
      <c r="A213" s="161">
        <v>433</v>
      </c>
      <c r="B213" s="157" t="s">
        <v>549</v>
      </c>
      <c r="C213" s="151">
        <v>0</v>
      </c>
      <c r="D213" s="151">
        <v>0</v>
      </c>
      <c r="E213" s="151">
        <v>0</v>
      </c>
      <c r="F213" s="151">
        <v>0</v>
      </c>
      <c r="G213" s="151">
        <v>0</v>
      </c>
      <c r="H213" s="151">
        <v>0</v>
      </c>
      <c r="I213" s="151">
        <v>0</v>
      </c>
      <c r="J213" s="151">
        <v>0</v>
      </c>
      <c r="K213" s="151">
        <v>0</v>
      </c>
      <c r="L213" s="151">
        <v>0</v>
      </c>
      <c r="M213" s="149">
        <f t="shared" si="33"/>
        <v>0</v>
      </c>
      <c r="N213" s="160"/>
    </row>
    <row r="214" spans="1:14" customFormat="1" ht="25.5" customHeight="1" x14ac:dyDescent="0.25">
      <c r="A214" s="161">
        <v>434</v>
      </c>
      <c r="B214" s="157" t="s">
        <v>550</v>
      </c>
      <c r="C214" s="151">
        <v>0</v>
      </c>
      <c r="D214" s="151">
        <v>0</v>
      </c>
      <c r="E214" s="151">
        <v>0</v>
      </c>
      <c r="F214" s="151">
        <v>0</v>
      </c>
      <c r="G214" s="151">
        <v>0</v>
      </c>
      <c r="H214" s="151">
        <v>0</v>
      </c>
      <c r="I214" s="151">
        <v>0</v>
      </c>
      <c r="J214" s="151">
        <v>0</v>
      </c>
      <c r="K214" s="151">
        <v>0</v>
      </c>
      <c r="L214" s="151">
        <v>0</v>
      </c>
      <c r="M214" s="149">
        <f t="shared" si="33"/>
        <v>0</v>
      </c>
      <c r="N214" s="160"/>
    </row>
    <row r="215" spans="1:14" customFormat="1" ht="25.5" customHeight="1" x14ac:dyDescent="0.25">
      <c r="A215" s="161">
        <v>435</v>
      </c>
      <c r="B215" s="157" t="s">
        <v>551</v>
      </c>
      <c r="C215" s="151">
        <v>0</v>
      </c>
      <c r="D215" s="151">
        <v>0</v>
      </c>
      <c r="E215" s="151">
        <v>0</v>
      </c>
      <c r="F215" s="151">
        <v>0</v>
      </c>
      <c r="G215" s="151">
        <v>0</v>
      </c>
      <c r="H215" s="151">
        <v>0</v>
      </c>
      <c r="I215" s="151">
        <v>0</v>
      </c>
      <c r="J215" s="151">
        <v>0</v>
      </c>
      <c r="K215" s="151">
        <v>0</v>
      </c>
      <c r="L215" s="151">
        <v>0</v>
      </c>
      <c r="M215" s="149">
        <f t="shared" si="33"/>
        <v>0</v>
      </c>
      <c r="N215" s="160"/>
    </row>
    <row r="216" spans="1:14" customFormat="1" ht="25.5" customHeight="1" x14ac:dyDescent="0.25">
      <c r="A216" s="161">
        <v>436</v>
      </c>
      <c r="B216" s="157" t="s">
        <v>552</v>
      </c>
      <c r="C216" s="151">
        <v>0</v>
      </c>
      <c r="D216" s="151">
        <v>0</v>
      </c>
      <c r="E216" s="151">
        <v>0</v>
      </c>
      <c r="F216" s="151">
        <v>0</v>
      </c>
      <c r="G216" s="151">
        <v>0</v>
      </c>
      <c r="H216" s="151">
        <v>0</v>
      </c>
      <c r="I216" s="151">
        <v>0</v>
      </c>
      <c r="J216" s="151">
        <v>0</v>
      </c>
      <c r="K216" s="151">
        <v>0</v>
      </c>
      <c r="L216" s="151">
        <v>0</v>
      </c>
      <c r="M216" s="149">
        <f t="shared" si="33"/>
        <v>0</v>
      </c>
      <c r="N216" s="160"/>
    </row>
    <row r="217" spans="1:14" customFormat="1" ht="25.5" customHeight="1" x14ac:dyDescent="0.25">
      <c r="A217" s="161">
        <v>437</v>
      </c>
      <c r="B217" s="157" t="s">
        <v>553</v>
      </c>
      <c r="C217" s="151">
        <v>0</v>
      </c>
      <c r="D217" s="151">
        <v>0</v>
      </c>
      <c r="E217" s="151">
        <v>0</v>
      </c>
      <c r="F217" s="151">
        <v>0</v>
      </c>
      <c r="G217" s="151">
        <v>0</v>
      </c>
      <c r="H217" s="151">
        <v>0</v>
      </c>
      <c r="I217" s="151">
        <v>0</v>
      </c>
      <c r="J217" s="151">
        <v>0</v>
      </c>
      <c r="K217" s="151">
        <v>0</v>
      </c>
      <c r="L217" s="151">
        <v>0</v>
      </c>
      <c r="M217" s="149">
        <f t="shared" si="33"/>
        <v>0</v>
      </c>
      <c r="N217" s="160"/>
    </row>
    <row r="218" spans="1:14" customFormat="1" ht="25.5" customHeight="1" x14ac:dyDescent="0.25">
      <c r="A218" s="161">
        <v>438</v>
      </c>
      <c r="B218" s="157" t="s">
        <v>554</v>
      </c>
      <c r="C218" s="151">
        <v>0</v>
      </c>
      <c r="D218" s="151">
        <v>0</v>
      </c>
      <c r="E218" s="151">
        <v>0</v>
      </c>
      <c r="F218" s="151">
        <v>0</v>
      </c>
      <c r="G218" s="151">
        <v>0</v>
      </c>
      <c r="H218" s="151">
        <v>0</v>
      </c>
      <c r="I218" s="151">
        <v>0</v>
      </c>
      <c r="J218" s="151">
        <v>0</v>
      </c>
      <c r="K218" s="151">
        <v>0</v>
      </c>
      <c r="L218" s="151">
        <v>0</v>
      </c>
      <c r="M218" s="149">
        <f t="shared" si="33"/>
        <v>0</v>
      </c>
      <c r="N218" s="160"/>
    </row>
    <row r="219" spans="1:14" customFormat="1" ht="25.5" customHeight="1" x14ac:dyDescent="0.25">
      <c r="A219" s="161">
        <v>439</v>
      </c>
      <c r="B219" s="157" t="s">
        <v>555</v>
      </c>
      <c r="C219" s="151">
        <v>0</v>
      </c>
      <c r="D219" s="151">
        <v>0</v>
      </c>
      <c r="E219" s="151">
        <v>0</v>
      </c>
      <c r="F219" s="151">
        <v>0</v>
      </c>
      <c r="G219" s="151">
        <v>0</v>
      </c>
      <c r="H219" s="151">
        <v>0</v>
      </c>
      <c r="I219" s="151">
        <v>0</v>
      </c>
      <c r="J219" s="151">
        <v>0</v>
      </c>
      <c r="K219" s="151">
        <v>0</v>
      </c>
      <c r="L219" s="151">
        <v>0</v>
      </c>
      <c r="M219" s="149">
        <f t="shared" si="33"/>
        <v>0</v>
      </c>
      <c r="N219" s="160"/>
    </row>
    <row r="220" spans="1:14" customFormat="1" ht="25.5" customHeight="1" x14ac:dyDescent="0.25">
      <c r="A220" s="154">
        <v>4400</v>
      </c>
      <c r="B220" s="155" t="s">
        <v>325</v>
      </c>
      <c r="C220" s="148">
        <f t="shared" ref="C220:N220" si="36">SUM(C221:C228)</f>
        <v>25000</v>
      </c>
      <c r="D220" s="148">
        <f>SUM(D221:D228)</f>
        <v>0</v>
      </c>
      <c r="E220" s="148">
        <f t="shared" si="36"/>
        <v>0</v>
      </c>
      <c r="F220" s="148">
        <f t="shared" si="36"/>
        <v>0</v>
      </c>
      <c r="G220" s="148">
        <f t="shared" si="36"/>
        <v>252172</v>
      </c>
      <c r="H220" s="148">
        <f t="shared" si="36"/>
        <v>0</v>
      </c>
      <c r="I220" s="148">
        <f t="shared" si="36"/>
        <v>0</v>
      </c>
      <c r="J220" s="148">
        <f t="shared" si="36"/>
        <v>137000</v>
      </c>
      <c r="K220" s="148">
        <f t="shared" si="36"/>
        <v>0</v>
      </c>
      <c r="L220" s="148">
        <f t="shared" si="36"/>
        <v>0</v>
      </c>
      <c r="M220" s="148">
        <f t="shared" si="33"/>
        <v>414172</v>
      </c>
      <c r="N220" s="164">
        <f t="shared" si="36"/>
        <v>0</v>
      </c>
    </row>
    <row r="221" spans="1:14" customFormat="1" ht="25.5" customHeight="1" x14ac:dyDescent="0.25">
      <c r="A221" s="161">
        <v>441</v>
      </c>
      <c r="B221" s="157" t="s">
        <v>556</v>
      </c>
      <c r="C221" s="151">
        <v>10000</v>
      </c>
      <c r="D221" s="151">
        <v>0</v>
      </c>
      <c r="E221" s="151">
        <v>0</v>
      </c>
      <c r="F221" s="151">
        <v>0</v>
      </c>
      <c r="G221" s="151">
        <v>0</v>
      </c>
      <c r="H221" s="151">
        <v>0</v>
      </c>
      <c r="I221" s="151">
        <v>0</v>
      </c>
      <c r="J221" s="151">
        <v>0</v>
      </c>
      <c r="K221" s="151">
        <v>0</v>
      </c>
      <c r="L221" s="151">
        <v>0</v>
      </c>
      <c r="M221" s="149">
        <f t="shared" si="33"/>
        <v>10000</v>
      </c>
      <c r="N221" s="160"/>
    </row>
    <row r="222" spans="1:14" customFormat="1" ht="25.5" customHeight="1" x14ac:dyDescent="0.25">
      <c r="A222" s="161">
        <v>442</v>
      </c>
      <c r="B222" s="157" t="s">
        <v>557</v>
      </c>
      <c r="C222" s="151">
        <v>0</v>
      </c>
      <c r="D222" s="151">
        <v>0</v>
      </c>
      <c r="E222" s="151">
        <v>0</v>
      </c>
      <c r="F222" s="151">
        <v>0</v>
      </c>
      <c r="G222" s="151">
        <v>252172</v>
      </c>
      <c r="H222" s="151">
        <v>0</v>
      </c>
      <c r="I222" s="151">
        <v>0</v>
      </c>
      <c r="J222" s="151">
        <v>0</v>
      </c>
      <c r="K222" s="151">
        <v>0</v>
      </c>
      <c r="L222" s="151">
        <v>0</v>
      </c>
      <c r="M222" s="149">
        <f t="shared" si="33"/>
        <v>252172</v>
      </c>
      <c r="N222" s="160"/>
    </row>
    <row r="223" spans="1:14" customFormat="1" ht="25.5" customHeight="1" x14ac:dyDescent="0.25">
      <c r="A223" s="161">
        <v>443</v>
      </c>
      <c r="B223" s="157" t="s">
        <v>558</v>
      </c>
      <c r="C223" s="151">
        <v>0</v>
      </c>
      <c r="D223" s="151">
        <v>0</v>
      </c>
      <c r="E223" s="151">
        <v>0</v>
      </c>
      <c r="F223" s="151">
        <v>0</v>
      </c>
      <c r="G223" s="151">
        <v>0</v>
      </c>
      <c r="H223" s="151">
        <v>0</v>
      </c>
      <c r="I223" s="151">
        <v>0</v>
      </c>
      <c r="J223" s="151">
        <v>137000</v>
      </c>
      <c r="K223" s="151">
        <v>0</v>
      </c>
      <c r="L223" s="151">
        <v>0</v>
      </c>
      <c r="M223" s="149">
        <f t="shared" si="33"/>
        <v>137000</v>
      </c>
      <c r="N223" s="160"/>
    </row>
    <row r="224" spans="1:14" customFormat="1" ht="25.5" customHeight="1" x14ac:dyDescent="0.25">
      <c r="A224" s="161">
        <v>444</v>
      </c>
      <c r="B224" s="157" t="s">
        <v>559</v>
      </c>
      <c r="C224" s="151"/>
      <c r="D224" s="151">
        <v>0</v>
      </c>
      <c r="E224" s="151">
        <v>0</v>
      </c>
      <c r="F224" s="151">
        <v>0</v>
      </c>
      <c r="G224" s="151">
        <v>0</v>
      </c>
      <c r="H224" s="151">
        <v>0</v>
      </c>
      <c r="I224" s="151">
        <v>0</v>
      </c>
      <c r="J224" s="151">
        <v>0</v>
      </c>
      <c r="K224" s="151">
        <v>0</v>
      </c>
      <c r="L224" s="151">
        <v>0</v>
      </c>
      <c r="M224" s="149">
        <f t="shared" si="33"/>
        <v>0</v>
      </c>
      <c r="N224" s="160"/>
    </row>
    <row r="225" spans="1:14" customFormat="1" ht="25.5" customHeight="1" x14ac:dyDescent="0.25">
      <c r="A225" s="161">
        <v>445</v>
      </c>
      <c r="B225" s="157" t="s">
        <v>560</v>
      </c>
      <c r="C225" s="151">
        <v>15000</v>
      </c>
      <c r="D225" s="151">
        <v>0</v>
      </c>
      <c r="E225" s="151">
        <v>0</v>
      </c>
      <c r="F225" s="151">
        <v>0</v>
      </c>
      <c r="G225" s="151">
        <v>0</v>
      </c>
      <c r="H225" s="151">
        <v>0</v>
      </c>
      <c r="I225" s="151">
        <v>0</v>
      </c>
      <c r="J225" s="151">
        <v>0</v>
      </c>
      <c r="K225" s="151">
        <v>0</v>
      </c>
      <c r="L225" s="151">
        <v>0</v>
      </c>
      <c r="M225" s="149">
        <f t="shared" si="33"/>
        <v>15000</v>
      </c>
      <c r="N225" s="160"/>
    </row>
    <row r="226" spans="1:14" customFormat="1" ht="25.5" customHeight="1" x14ac:dyDescent="0.25">
      <c r="A226" s="161">
        <v>446</v>
      </c>
      <c r="B226" s="157" t="s">
        <v>561</v>
      </c>
      <c r="C226" s="151">
        <v>0</v>
      </c>
      <c r="D226" s="151">
        <v>0</v>
      </c>
      <c r="E226" s="151">
        <v>0</v>
      </c>
      <c r="F226" s="151">
        <v>0</v>
      </c>
      <c r="G226" s="151">
        <v>0</v>
      </c>
      <c r="H226" s="151">
        <v>0</v>
      </c>
      <c r="I226" s="151">
        <v>0</v>
      </c>
      <c r="J226" s="151">
        <v>0</v>
      </c>
      <c r="K226" s="151">
        <v>0</v>
      </c>
      <c r="L226" s="151">
        <v>0</v>
      </c>
      <c r="M226" s="149">
        <f t="shared" si="33"/>
        <v>0</v>
      </c>
      <c r="N226" s="160"/>
    </row>
    <row r="227" spans="1:14" customFormat="1" ht="25.5" customHeight="1" x14ac:dyDescent="0.25">
      <c r="A227" s="161">
        <v>447</v>
      </c>
      <c r="B227" s="157" t="s">
        <v>562</v>
      </c>
      <c r="C227" s="151">
        <v>0</v>
      </c>
      <c r="D227" s="151">
        <v>0</v>
      </c>
      <c r="E227" s="151">
        <v>0</v>
      </c>
      <c r="F227" s="151">
        <v>0</v>
      </c>
      <c r="G227" s="151">
        <v>0</v>
      </c>
      <c r="H227" s="151">
        <v>0</v>
      </c>
      <c r="I227" s="151">
        <v>0</v>
      </c>
      <c r="J227" s="151">
        <v>0</v>
      </c>
      <c r="K227" s="151">
        <v>0</v>
      </c>
      <c r="L227" s="151">
        <v>0</v>
      </c>
      <c r="M227" s="149">
        <f t="shared" si="33"/>
        <v>0</v>
      </c>
      <c r="N227" s="160"/>
    </row>
    <row r="228" spans="1:14" customFormat="1" ht="25.5" customHeight="1" x14ac:dyDescent="0.25">
      <c r="A228" s="161">
        <v>448</v>
      </c>
      <c r="B228" s="157" t="s">
        <v>563</v>
      </c>
      <c r="C228" s="151">
        <v>0</v>
      </c>
      <c r="D228" s="151">
        <v>0</v>
      </c>
      <c r="E228" s="151">
        <v>0</v>
      </c>
      <c r="F228" s="151">
        <v>0</v>
      </c>
      <c r="G228" s="151">
        <v>0</v>
      </c>
      <c r="H228" s="151">
        <v>0</v>
      </c>
      <c r="I228" s="151">
        <v>0</v>
      </c>
      <c r="J228" s="151">
        <v>0</v>
      </c>
      <c r="K228" s="151">
        <v>0</v>
      </c>
      <c r="L228" s="151">
        <v>0</v>
      </c>
      <c r="M228" s="149">
        <f t="shared" si="33"/>
        <v>0</v>
      </c>
      <c r="N228" s="160"/>
    </row>
    <row r="229" spans="1:14" customFormat="1" ht="25.5" customHeight="1" x14ac:dyDescent="0.25">
      <c r="A229" s="154">
        <v>4500</v>
      </c>
      <c r="B229" s="155" t="s">
        <v>328</v>
      </c>
      <c r="C229" s="148">
        <f t="shared" ref="C229:N229" si="37">SUM(C230:C232)</f>
        <v>135565</v>
      </c>
      <c r="D229" s="148">
        <f>SUM(D230:D232)</f>
        <v>0</v>
      </c>
      <c r="E229" s="148">
        <f t="shared" si="37"/>
        <v>0</v>
      </c>
      <c r="F229" s="148">
        <f t="shared" si="37"/>
        <v>0</v>
      </c>
      <c r="G229" s="148">
        <f t="shared" si="37"/>
        <v>0</v>
      </c>
      <c r="H229" s="148">
        <f t="shared" si="37"/>
        <v>0</v>
      </c>
      <c r="I229" s="148">
        <f t="shared" si="37"/>
        <v>0</v>
      </c>
      <c r="J229" s="148">
        <f t="shared" si="37"/>
        <v>0</v>
      </c>
      <c r="K229" s="148">
        <f t="shared" si="37"/>
        <v>0</v>
      </c>
      <c r="L229" s="148">
        <f t="shared" si="37"/>
        <v>0</v>
      </c>
      <c r="M229" s="148">
        <f t="shared" si="33"/>
        <v>135565</v>
      </c>
      <c r="N229" s="164">
        <f t="shared" si="37"/>
        <v>0</v>
      </c>
    </row>
    <row r="230" spans="1:14" customFormat="1" ht="25.5" customHeight="1" x14ac:dyDescent="0.25">
      <c r="A230" s="161">
        <v>451</v>
      </c>
      <c r="B230" s="157" t="s">
        <v>564</v>
      </c>
      <c r="C230" s="151">
        <v>0</v>
      </c>
      <c r="D230" s="151">
        <v>0</v>
      </c>
      <c r="E230" s="151">
        <v>0</v>
      </c>
      <c r="F230" s="151">
        <v>0</v>
      </c>
      <c r="G230" s="151">
        <v>0</v>
      </c>
      <c r="H230" s="151">
        <v>0</v>
      </c>
      <c r="I230" s="151">
        <v>0</v>
      </c>
      <c r="J230" s="151">
        <v>0</v>
      </c>
      <c r="K230" s="151">
        <v>0</v>
      </c>
      <c r="L230" s="151">
        <v>0</v>
      </c>
      <c r="M230" s="149">
        <f t="shared" si="33"/>
        <v>0</v>
      </c>
      <c r="N230" s="160"/>
    </row>
    <row r="231" spans="1:14" customFormat="1" ht="25.5" customHeight="1" x14ac:dyDescent="0.25">
      <c r="A231" s="161">
        <v>452</v>
      </c>
      <c r="B231" s="157" t="s">
        <v>565</v>
      </c>
      <c r="C231" s="151">
        <v>135565</v>
      </c>
      <c r="D231" s="151">
        <v>0</v>
      </c>
      <c r="E231" s="151">
        <v>0</v>
      </c>
      <c r="F231" s="151">
        <v>0</v>
      </c>
      <c r="G231" s="151">
        <v>0</v>
      </c>
      <c r="H231" s="151">
        <v>0</v>
      </c>
      <c r="I231" s="151">
        <v>0</v>
      </c>
      <c r="J231" s="151">
        <v>0</v>
      </c>
      <c r="K231" s="151">
        <v>0</v>
      </c>
      <c r="L231" s="151">
        <v>0</v>
      </c>
      <c r="M231" s="149">
        <f t="shared" si="33"/>
        <v>135565</v>
      </c>
      <c r="N231" s="160"/>
    </row>
    <row r="232" spans="1:14" customFormat="1" ht="25.5" customHeight="1" x14ac:dyDescent="0.25">
      <c r="A232" s="161">
        <v>459</v>
      </c>
      <c r="B232" s="157" t="s">
        <v>566</v>
      </c>
      <c r="C232" s="151">
        <v>0</v>
      </c>
      <c r="D232" s="151">
        <v>0</v>
      </c>
      <c r="E232" s="151">
        <v>0</v>
      </c>
      <c r="F232" s="151">
        <v>0</v>
      </c>
      <c r="G232" s="151">
        <v>0</v>
      </c>
      <c r="H232" s="151">
        <v>0</v>
      </c>
      <c r="I232" s="151">
        <v>0</v>
      </c>
      <c r="J232" s="151">
        <v>0</v>
      </c>
      <c r="K232" s="151">
        <v>0</v>
      </c>
      <c r="L232" s="151">
        <v>0</v>
      </c>
      <c r="M232" s="149">
        <f t="shared" si="33"/>
        <v>0</v>
      </c>
      <c r="N232" s="160"/>
    </row>
    <row r="233" spans="1:14" customFormat="1" ht="35.25" customHeight="1" x14ac:dyDescent="0.25">
      <c r="A233" s="154">
        <v>4600</v>
      </c>
      <c r="B233" s="133" t="s">
        <v>567</v>
      </c>
      <c r="C233" s="148">
        <f t="shared" ref="C233:N233" si="38">SUM(C234:C239)</f>
        <v>0</v>
      </c>
      <c r="D233" s="148">
        <f>SUM(D234:D239)</f>
        <v>0</v>
      </c>
      <c r="E233" s="148">
        <f t="shared" si="38"/>
        <v>0</v>
      </c>
      <c r="F233" s="148">
        <f t="shared" si="38"/>
        <v>0</v>
      </c>
      <c r="G233" s="148">
        <f t="shared" si="38"/>
        <v>0</v>
      </c>
      <c r="H233" s="148">
        <f t="shared" si="38"/>
        <v>0</v>
      </c>
      <c r="I233" s="148">
        <f t="shared" si="38"/>
        <v>3800</v>
      </c>
      <c r="J233" s="148">
        <f t="shared" si="38"/>
        <v>0</v>
      </c>
      <c r="K233" s="148">
        <f t="shared" si="38"/>
        <v>0</v>
      </c>
      <c r="L233" s="148">
        <f t="shared" si="38"/>
        <v>0</v>
      </c>
      <c r="M233" s="148">
        <f t="shared" si="33"/>
        <v>3800</v>
      </c>
      <c r="N233" s="164">
        <f t="shared" si="38"/>
        <v>0</v>
      </c>
    </row>
    <row r="234" spans="1:14" customFormat="1" ht="25.5" customHeight="1" x14ac:dyDescent="0.25">
      <c r="A234" s="161">
        <v>461</v>
      </c>
      <c r="B234" s="157" t="s">
        <v>568</v>
      </c>
      <c r="C234" s="151">
        <v>0</v>
      </c>
      <c r="D234" s="151">
        <v>0</v>
      </c>
      <c r="E234" s="151">
        <v>0</v>
      </c>
      <c r="F234" s="151">
        <v>0</v>
      </c>
      <c r="G234" s="151">
        <v>0</v>
      </c>
      <c r="H234" s="151">
        <v>0</v>
      </c>
      <c r="I234" s="151">
        <v>3800</v>
      </c>
      <c r="J234" s="151">
        <v>0</v>
      </c>
      <c r="K234" s="151">
        <v>0</v>
      </c>
      <c r="L234" s="151">
        <v>0</v>
      </c>
      <c r="M234" s="149">
        <f t="shared" si="33"/>
        <v>3800</v>
      </c>
      <c r="N234" s="160"/>
    </row>
    <row r="235" spans="1:14" customFormat="1" ht="25.5" customHeight="1" x14ac:dyDescent="0.25">
      <c r="A235" s="161">
        <v>462</v>
      </c>
      <c r="B235" s="157" t="s">
        <v>569</v>
      </c>
      <c r="C235" s="151">
        <v>0</v>
      </c>
      <c r="D235" s="151">
        <v>0</v>
      </c>
      <c r="E235" s="151">
        <v>0</v>
      </c>
      <c r="F235" s="151">
        <v>0</v>
      </c>
      <c r="G235" s="151">
        <v>0</v>
      </c>
      <c r="H235" s="151">
        <v>0</v>
      </c>
      <c r="I235" s="151">
        <v>0</v>
      </c>
      <c r="J235" s="151">
        <v>0</v>
      </c>
      <c r="K235" s="151">
        <v>0</v>
      </c>
      <c r="L235" s="151">
        <v>0</v>
      </c>
      <c r="M235" s="149">
        <f t="shared" si="33"/>
        <v>0</v>
      </c>
      <c r="N235" s="160"/>
    </row>
    <row r="236" spans="1:14" customFormat="1" ht="25.5" customHeight="1" x14ac:dyDescent="0.25">
      <c r="A236" s="161">
        <v>463</v>
      </c>
      <c r="B236" s="157" t="s">
        <v>570</v>
      </c>
      <c r="C236" s="151">
        <v>0</v>
      </c>
      <c r="D236" s="151">
        <v>0</v>
      </c>
      <c r="E236" s="151">
        <v>0</v>
      </c>
      <c r="F236" s="151">
        <v>0</v>
      </c>
      <c r="G236" s="151">
        <v>0</v>
      </c>
      <c r="H236" s="151">
        <v>0</v>
      </c>
      <c r="I236" s="151">
        <v>0</v>
      </c>
      <c r="J236" s="151">
        <v>0</v>
      </c>
      <c r="K236" s="151">
        <v>0</v>
      </c>
      <c r="L236" s="151">
        <v>0</v>
      </c>
      <c r="M236" s="149">
        <f t="shared" si="33"/>
        <v>0</v>
      </c>
      <c r="N236" s="160"/>
    </row>
    <row r="237" spans="1:14" customFormat="1" ht="31.5" customHeight="1" x14ac:dyDescent="0.25">
      <c r="A237" s="161">
        <v>464</v>
      </c>
      <c r="B237" s="157" t="s">
        <v>571</v>
      </c>
      <c r="C237" s="151">
        <v>0</v>
      </c>
      <c r="D237" s="151">
        <v>0</v>
      </c>
      <c r="E237" s="151">
        <v>0</v>
      </c>
      <c r="F237" s="151">
        <v>0</v>
      </c>
      <c r="G237" s="151">
        <v>0</v>
      </c>
      <c r="H237" s="151">
        <v>0</v>
      </c>
      <c r="I237" s="151">
        <v>0</v>
      </c>
      <c r="J237" s="151">
        <v>0</v>
      </c>
      <c r="K237" s="151">
        <v>0</v>
      </c>
      <c r="L237" s="151">
        <v>0</v>
      </c>
      <c r="M237" s="149">
        <f t="shared" si="33"/>
        <v>0</v>
      </c>
      <c r="N237" s="160"/>
    </row>
    <row r="238" spans="1:14" customFormat="1" ht="35.25" customHeight="1" x14ac:dyDescent="0.25">
      <c r="A238" s="161">
        <v>465</v>
      </c>
      <c r="B238" s="157" t="s">
        <v>572</v>
      </c>
      <c r="C238" s="151">
        <v>0</v>
      </c>
      <c r="D238" s="151">
        <v>0</v>
      </c>
      <c r="E238" s="151">
        <v>0</v>
      </c>
      <c r="F238" s="151">
        <v>0</v>
      </c>
      <c r="G238" s="151">
        <v>0</v>
      </c>
      <c r="H238" s="151">
        <v>0</v>
      </c>
      <c r="I238" s="151">
        <v>0</v>
      </c>
      <c r="J238" s="151">
        <v>0</v>
      </c>
      <c r="K238" s="151">
        <v>0</v>
      </c>
      <c r="L238" s="151">
        <v>0</v>
      </c>
      <c r="M238" s="149">
        <f t="shared" si="33"/>
        <v>0</v>
      </c>
      <c r="N238" s="160"/>
    </row>
    <row r="239" spans="1:14" customFormat="1" ht="31.5" customHeight="1" x14ac:dyDescent="0.25">
      <c r="A239" s="161">
        <v>466</v>
      </c>
      <c r="B239" s="157" t="s">
        <v>573</v>
      </c>
      <c r="C239" s="151">
        <v>0</v>
      </c>
      <c r="D239" s="151">
        <v>0</v>
      </c>
      <c r="E239" s="151">
        <v>0</v>
      </c>
      <c r="F239" s="151">
        <v>0</v>
      </c>
      <c r="G239" s="151">
        <v>0</v>
      </c>
      <c r="H239" s="151">
        <v>0</v>
      </c>
      <c r="I239" s="151">
        <v>0</v>
      </c>
      <c r="J239" s="151">
        <v>0</v>
      </c>
      <c r="K239" s="151">
        <v>0</v>
      </c>
      <c r="L239" s="151">
        <v>0</v>
      </c>
      <c r="M239" s="149">
        <f t="shared" si="33"/>
        <v>0</v>
      </c>
      <c r="N239" s="160"/>
    </row>
    <row r="240" spans="1:14" customFormat="1" ht="25.5" customHeight="1" x14ac:dyDescent="0.25">
      <c r="A240" s="154">
        <v>4700</v>
      </c>
      <c r="B240" s="155" t="s">
        <v>574</v>
      </c>
      <c r="C240" s="148">
        <f t="shared" ref="C240:N240" si="39">SUM(C241)</f>
        <v>0</v>
      </c>
      <c r="D240" s="148">
        <f t="shared" si="39"/>
        <v>0</v>
      </c>
      <c r="E240" s="148">
        <f t="shared" si="39"/>
        <v>0</v>
      </c>
      <c r="F240" s="148">
        <f t="shared" si="39"/>
        <v>0</v>
      </c>
      <c r="G240" s="148">
        <f t="shared" si="39"/>
        <v>0</v>
      </c>
      <c r="H240" s="148">
        <f t="shared" si="39"/>
        <v>0</v>
      </c>
      <c r="I240" s="148">
        <f t="shared" si="39"/>
        <v>0</v>
      </c>
      <c r="J240" s="148">
        <f t="shared" si="39"/>
        <v>0</v>
      </c>
      <c r="K240" s="148">
        <f t="shared" si="39"/>
        <v>0</v>
      </c>
      <c r="L240" s="148">
        <f t="shared" si="39"/>
        <v>0</v>
      </c>
      <c r="M240" s="148">
        <f t="shared" si="33"/>
        <v>0</v>
      </c>
      <c r="N240" s="169">
        <f t="shared" si="39"/>
        <v>0</v>
      </c>
    </row>
    <row r="241" spans="1:14" customFormat="1" ht="31.5" customHeight="1" x14ac:dyDescent="0.25">
      <c r="A241" s="161">
        <v>471</v>
      </c>
      <c r="B241" s="157" t="s">
        <v>575</v>
      </c>
      <c r="C241" s="150">
        <v>0</v>
      </c>
      <c r="D241" s="150">
        <v>0</v>
      </c>
      <c r="E241" s="150">
        <v>0</v>
      </c>
      <c r="F241" s="150">
        <v>0</v>
      </c>
      <c r="G241" s="150">
        <v>0</v>
      </c>
      <c r="H241" s="150">
        <v>0</v>
      </c>
      <c r="I241" s="150">
        <v>0</v>
      </c>
      <c r="J241" s="150">
        <v>0</v>
      </c>
      <c r="K241" s="150">
        <v>0</v>
      </c>
      <c r="L241" s="150">
        <v>0</v>
      </c>
      <c r="M241" s="149">
        <f t="shared" si="33"/>
        <v>0</v>
      </c>
      <c r="N241" s="160"/>
    </row>
    <row r="242" spans="1:14" customFormat="1" ht="25.5" customHeight="1" x14ac:dyDescent="0.25">
      <c r="A242" s="154">
        <v>4800</v>
      </c>
      <c r="B242" s="155" t="s">
        <v>576</v>
      </c>
      <c r="C242" s="148">
        <f t="shared" ref="C242:N242" si="40">SUM(C243:C247)</f>
        <v>0</v>
      </c>
      <c r="D242" s="148">
        <f>SUM(D243:D247)</f>
        <v>0</v>
      </c>
      <c r="E242" s="148">
        <f t="shared" si="40"/>
        <v>0</v>
      </c>
      <c r="F242" s="148">
        <f t="shared" si="40"/>
        <v>0</v>
      </c>
      <c r="G242" s="148">
        <f t="shared" si="40"/>
        <v>0</v>
      </c>
      <c r="H242" s="148">
        <f t="shared" si="40"/>
        <v>0</v>
      </c>
      <c r="I242" s="148">
        <f t="shared" si="40"/>
        <v>0</v>
      </c>
      <c r="J242" s="148">
        <f t="shared" si="40"/>
        <v>0</v>
      </c>
      <c r="K242" s="148">
        <f t="shared" si="40"/>
        <v>0</v>
      </c>
      <c r="L242" s="148">
        <f t="shared" si="40"/>
        <v>0</v>
      </c>
      <c r="M242" s="148">
        <f t="shared" si="33"/>
        <v>0</v>
      </c>
      <c r="N242" s="169">
        <f t="shared" si="40"/>
        <v>0</v>
      </c>
    </row>
    <row r="243" spans="1:14" customFormat="1" ht="31.5" customHeight="1" x14ac:dyDescent="0.25">
      <c r="A243" s="161">
        <v>481</v>
      </c>
      <c r="B243" s="157" t="s">
        <v>577</v>
      </c>
      <c r="C243" s="151">
        <v>0</v>
      </c>
      <c r="D243" s="151">
        <v>0</v>
      </c>
      <c r="E243" s="151">
        <v>0</v>
      </c>
      <c r="F243" s="151">
        <v>0</v>
      </c>
      <c r="G243" s="151">
        <v>0</v>
      </c>
      <c r="H243" s="151">
        <v>0</v>
      </c>
      <c r="I243" s="151">
        <v>0</v>
      </c>
      <c r="J243" s="151">
        <v>0</v>
      </c>
      <c r="K243" s="151">
        <v>0</v>
      </c>
      <c r="L243" s="151">
        <v>0</v>
      </c>
      <c r="M243" s="149">
        <f t="shared" si="33"/>
        <v>0</v>
      </c>
      <c r="N243" s="170"/>
    </row>
    <row r="244" spans="1:14" customFormat="1" ht="31.5" customHeight="1" x14ac:dyDescent="0.25">
      <c r="A244" s="161">
        <v>482</v>
      </c>
      <c r="B244" s="157" t="s">
        <v>578</v>
      </c>
      <c r="C244" s="151">
        <v>0</v>
      </c>
      <c r="D244" s="151">
        <v>0</v>
      </c>
      <c r="E244" s="151">
        <v>0</v>
      </c>
      <c r="F244" s="151">
        <v>0</v>
      </c>
      <c r="G244" s="151">
        <v>0</v>
      </c>
      <c r="H244" s="151">
        <v>0</v>
      </c>
      <c r="I244" s="151">
        <v>0</v>
      </c>
      <c r="J244" s="151">
        <v>0</v>
      </c>
      <c r="K244" s="151">
        <v>0</v>
      </c>
      <c r="L244" s="151">
        <v>0</v>
      </c>
      <c r="M244" s="149">
        <f t="shared" si="33"/>
        <v>0</v>
      </c>
      <c r="N244" s="160"/>
    </row>
    <row r="245" spans="1:14" customFormat="1" ht="31.5" customHeight="1" x14ac:dyDescent="0.25">
      <c r="A245" s="161">
        <v>483</v>
      </c>
      <c r="B245" s="157" t="s">
        <v>579</v>
      </c>
      <c r="C245" s="151">
        <v>0</v>
      </c>
      <c r="D245" s="151">
        <v>0</v>
      </c>
      <c r="E245" s="151">
        <v>0</v>
      </c>
      <c r="F245" s="151">
        <v>0</v>
      </c>
      <c r="G245" s="151">
        <v>0</v>
      </c>
      <c r="H245" s="151">
        <v>0</v>
      </c>
      <c r="I245" s="151">
        <v>0</v>
      </c>
      <c r="J245" s="151">
        <v>0</v>
      </c>
      <c r="K245" s="151">
        <v>0</v>
      </c>
      <c r="L245" s="151">
        <v>0</v>
      </c>
      <c r="M245" s="149">
        <f t="shared" si="33"/>
        <v>0</v>
      </c>
      <c r="N245" s="170"/>
    </row>
    <row r="246" spans="1:14" customFormat="1" ht="31.5" customHeight="1" x14ac:dyDescent="0.25">
      <c r="A246" s="161">
        <v>484</v>
      </c>
      <c r="B246" s="157" t="s">
        <v>580</v>
      </c>
      <c r="C246" s="151">
        <v>0</v>
      </c>
      <c r="D246" s="151">
        <v>0</v>
      </c>
      <c r="E246" s="151">
        <v>0</v>
      </c>
      <c r="F246" s="151">
        <v>0</v>
      </c>
      <c r="G246" s="151">
        <v>0</v>
      </c>
      <c r="H246" s="151">
        <v>0</v>
      </c>
      <c r="I246" s="151">
        <v>0</v>
      </c>
      <c r="J246" s="151">
        <v>0</v>
      </c>
      <c r="K246" s="151">
        <v>0</v>
      </c>
      <c r="L246" s="151">
        <v>0</v>
      </c>
      <c r="M246" s="149">
        <f t="shared" si="33"/>
        <v>0</v>
      </c>
      <c r="N246" s="170"/>
    </row>
    <row r="247" spans="1:14" customFormat="1" ht="31.5" customHeight="1" x14ac:dyDescent="0.25">
      <c r="A247" s="161">
        <v>485</v>
      </c>
      <c r="B247" s="157" t="s">
        <v>581</v>
      </c>
      <c r="C247" s="151">
        <v>0</v>
      </c>
      <c r="D247" s="151">
        <v>0</v>
      </c>
      <c r="E247" s="151">
        <v>0</v>
      </c>
      <c r="F247" s="151">
        <v>0</v>
      </c>
      <c r="G247" s="151">
        <v>0</v>
      </c>
      <c r="H247" s="151">
        <v>0</v>
      </c>
      <c r="I247" s="151">
        <v>0</v>
      </c>
      <c r="J247" s="151">
        <v>0</v>
      </c>
      <c r="K247" s="151">
        <v>0</v>
      </c>
      <c r="L247" s="151">
        <v>0</v>
      </c>
      <c r="M247" s="149">
        <f t="shared" si="33"/>
        <v>0</v>
      </c>
      <c r="N247" s="170"/>
    </row>
    <row r="248" spans="1:14" customFormat="1" ht="25.5" customHeight="1" x14ac:dyDescent="0.25">
      <c r="A248" s="154">
        <v>4900</v>
      </c>
      <c r="B248" s="155" t="s">
        <v>582</v>
      </c>
      <c r="C248" s="148">
        <f t="shared" ref="C248:L248" si="41">SUM(C249:C251)</f>
        <v>0</v>
      </c>
      <c r="D248" s="148">
        <f>SUM(D249:D251)</f>
        <v>0</v>
      </c>
      <c r="E248" s="148">
        <f t="shared" si="41"/>
        <v>0</v>
      </c>
      <c r="F248" s="148">
        <f t="shared" si="41"/>
        <v>0</v>
      </c>
      <c r="G248" s="148">
        <f t="shared" si="41"/>
        <v>0</v>
      </c>
      <c r="H248" s="148">
        <f t="shared" si="41"/>
        <v>0</v>
      </c>
      <c r="I248" s="148">
        <f t="shared" si="41"/>
        <v>0</v>
      </c>
      <c r="J248" s="148">
        <f t="shared" si="41"/>
        <v>0</v>
      </c>
      <c r="K248" s="148">
        <f t="shared" si="41"/>
        <v>0</v>
      </c>
      <c r="L248" s="148">
        <f t="shared" si="41"/>
        <v>0</v>
      </c>
      <c r="M248" s="148">
        <f t="shared" si="33"/>
        <v>0</v>
      </c>
      <c r="N248" s="163"/>
    </row>
    <row r="249" spans="1:14" customFormat="1" ht="25.5" customHeight="1" x14ac:dyDescent="0.25">
      <c r="A249" s="171">
        <v>491</v>
      </c>
      <c r="B249" s="157" t="s">
        <v>583</v>
      </c>
      <c r="C249" s="150">
        <v>0</v>
      </c>
      <c r="D249" s="150">
        <v>0</v>
      </c>
      <c r="E249" s="150">
        <v>0</v>
      </c>
      <c r="F249" s="150">
        <v>0</v>
      </c>
      <c r="G249" s="150">
        <v>0</v>
      </c>
      <c r="H249" s="150">
        <v>0</v>
      </c>
      <c r="I249" s="150">
        <v>0</v>
      </c>
      <c r="J249" s="150">
        <v>0</v>
      </c>
      <c r="K249" s="150">
        <v>0</v>
      </c>
      <c r="L249" s="150">
        <v>0</v>
      </c>
      <c r="M249" s="149">
        <f t="shared" si="33"/>
        <v>0</v>
      </c>
      <c r="N249" s="160"/>
    </row>
    <row r="250" spans="1:14" customFormat="1" ht="25.5" customHeight="1" x14ac:dyDescent="0.25">
      <c r="A250" s="171">
        <v>492</v>
      </c>
      <c r="B250" s="157" t="s">
        <v>584</v>
      </c>
      <c r="C250" s="150">
        <v>0</v>
      </c>
      <c r="D250" s="150">
        <v>0</v>
      </c>
      <c r="E250" s="150">
        <v>0</v>
      </c>
      <c r="F250" s="150">
        <v>0</v>
      </c>
      <c r="G250" s="150">
        <v>0</v>
      </c>
      <c r="H250" s="150">
        <v>0</v>
      </c>
      <c r="I250" s="150">
        <v>0</v>
      </c>
      <c r="J250" s="150">
        <v>0</v>
      </c>
      <c r="K250" s="150">
        <v>0</v>
      </c>
      <c r="L250" s="150">
        <v>0</v>
      </c>
      <c r="M250" s="149">
        <f t="shared" si="33"/>
        <v>0</v>
      </c>
      <c r="N250" s="160"/>
    </row>
    <row r="251" spans="1:14" customFormat="1" ht="25.5" customHeight="1" x14ac:dyDescent="0.25">
      <c r="A251" s="171">
        <v>493</v>
      </c>
      <c r="B251" s="157" t="s">
        <v>585</v>
      </c>
      <c r="C251" s="150">
        <v>0</v>
      </c>
      <c r="D251" s="150">
        <v>0</v>
      </c>
      <c r="E251" s="150">
        <v>0</v>
      </c>
      <c r="F251" s="150">
        <v>0</v>
      </c>
      <c r="G251" s="150">
        <v>0</v>
      </c>
      <c r="H251" s="150">
        <v>0</v>
      </c>
      <c r="I251" s="150">
        <v>0</v>
      </c>
      <c r="J251" s="150">
        <v>0</v>
      </c>
      <c r="K251" s="150">
        <v>0</v>
      </c>
      <c r="L251" s="150">
        <v>0</v>
      </c>
      <c r="M251" s="149">
        <f t="shared" si="33"/>
        <v>0</v>
      </c>
      <c r="N251" s="160"/>
    </row>
    <row r="252" spans="1:14" customFormat="1" ht="25.5" customHeight="1" x14ac:dyDescent="0.25">
      <c r="A252" s="430">
        <v>5000</v>
      </c>
      <c r="B252" s="431" t="s">
        <v>586</v>
      </c>
      <c r="C252" s="429">
        <f t="shared" ref="C252:N252" si="42">C253+C260+C265+C268+C275+C277+C286+C296+C301</f>
        <v>69600</v>
      </c>
      <c r="D252" s="429">
        <f>D253+D260+D265+D268+D275+D277+D286+D296+D301</f>
        <v>0</v>
      </c>
      <c r="E252" s="429">
        <f t="shared" si="42"/>
        <v>0</v>
      </c>
      <c r="F252" s="429">
        <f t="shared" si="42"/>
        <v>0</v>
      </c>
      <c r="G252" s="429">
        <f t="shared" si="42"/>
        <v>0</v>
      </c>
      <c r="H252" s="429">
        <f t="shared" si="42"/>
        <v>0</v>
      </c>
      <c r="I252" s="429">
        <f t="shared" si="42"/>
        <v>0</v>
      </c>
      <c r="J252" s="429">
        <f t="shared" si="42"/>
        <v>0</v>
      </c>
      <c r="K252" s="429">
        <f t="shared" si="42"/>
        <v>0</v>
      </c>
      <c r="L252" s="429">
        <f t="shared" si="42"/>
        <v>0</v>
      </c>
      <c r="M252" s="429">
        <f t="shared" si="33"/>
        <v>69600</v>
      </c>
      <c r="N252" s="166">
        <f t="shared" si="42"/>
        <v>0</v>
      </c>
    </row>
    <row r="253" spans="1:14" customFormat="1" ht="25.5" customHeight="1" x14ac:dyDescent="0.25">
      <c r="A253" s="154">
        <v>5100</v>
      </c>
      <c r="B253" s="155" t="s">
        <v>587</v>
      </c>
      <c r="C253" s="148">
        <f>SUM(C254:C259)</f>
        <v>0</v>
      </c>
      <c r="D253" s="148">
        <f>SUM(D254:D259)</f>
        <v>0</v>
      </c>
      <c r="E253" s="148">
        <f t="shared" ref="E253:N253" si="43">SUM(E254:E259)</f>
        <v>0</v>
      </c>
      <c r="F253" s="148">
        <f t="shared" si="43"/>
        <v>0</v>
      </c>
      <c r="G253" s="148">
        <f t="shared" si="43"/>
        <v>0</v>
      </c>
      <c r="H253" s="148">
        <f t="shared" si="43"/>
        <v>0</v>
      </c>
      <c r="I253" s="148">
        <f t="shared" si="43"/>
        <v>0</v>
      </c>
      <c r="J253" s="148">
        <f t="shared" si="43"/>
        <v>0</v>
      </c>
      <c r="K253" s="148">
        <f t="shared" si="43"/>
        <v>0</v>
      </c>
      <c r="L253" s="148">
        <f t="shared" si="43"/>
        <v>0</v>
      </c>
      <c r="M253" s="148">
        <f t="shared" si="33"/>
        <v>0</v>
      </c>
      <c r="N253" s="164">
        <f t="shared" si="43"/>
        <v>0</v>
      </c>
    </row>
    <row r="254" spans="1:14" customFormat="1" ht="25.5" customHeight="1" x14ac:dyDescent="0.25">
      <c r="A254" s="161">
        <v>511</v>
      </c>
      <c r="B254" s="157" t="s">
        <v>588</v>
      </c>
      <c r="C254" s="151">
        <v>0</v>
      </c>
      <c r="D254" s="151">
        <v>0</v>
      </c>
      <c r="E254" s="151">
        <v>0</v>
      </c>
      <c r="F254" s="151">
        <v>0</v>
      </c>
      <c r="G254" s="151">
        <v>0</v>
      </c>
      <c r="H254" s="151">
        <v>0</v>
      </c>
      <c r="I254" s="151">
        <v>0</v>
      </c>
      <c r="J254" s="151">
        <v>0</v>
      </c>
      <c r="K254" s="151">
        <v>0</v>
      </c>
      <c r="L254" s="151">
        <v>0</v>
      </c>
      <c r="M254" s="149">
        <f t="shared" si="33"/>
        <v>0</v>
      </c>
      <c r="N254" s="160"/>
    </row>
    <row r="255" spans="1:14" customFormat="1" ht="25.5" customHeight="1" x14ac:dyDescent="0.25">
      <c r="A255" s="161">
        <v>512</v>
      </c>
      <c r="B255" s="157" t="s">
        <v>589</v>
      </c>
      <c r="C255" s="151">
        <v>0</v>
      </c>
      <c r="D255" s="151">
        <v>0</v>
      </c>
      <c r="E255" s="151">
        <v>0</v>
      </c>
      <c r="F255" s="151">
        <v>0</v>
      </c>
      <c r="G255" s="151">
        <v>0</v>
      </c>
      <c r="H255" s="151">
        <v>0</v>
      </c>
      <c r="I255" s="151">
        <v>0</v>
      </c>
      <c r="J255" s="151">
        <v>0</v>
      </c>
      <c r="K255" s="151">
        <v>0</v>
      </c>
      <c r="L255" s="151">
        <v>0</v>
      </c>
      <c r="M255" s="149">
        <f t="shared" si="33"/>
        <v>0</v>
      </c>
      <c r="N255" s="160"/>
    </row>
    <row r="256" spans="1:14" customFormat="1" ht="25.5" customHeight="1" x14ac:dyDescent="0.25">
      <c r="A256" s="161">
        <v>513</v>
      </c>
      <c r="B256" s="157" t="s">
        <v>590</v>
      </c>
      <c r="C256" s="151">
        <v>0</v>
      </c>
      <c r="D256" s="151">
        <v>0</v>
      </c>
      <c r="E256" s="151">
        <v>0</v>
      </c>
      <c r="F256" s="151">
        <v>0</v>
      </c>
      <c r="G256" s="151">
        <v>0</v>
      </c>
      <c r="H256" s="151">
        <v>0</v>
      </c>
      <c r="I256" s="151">
        <v>0</v>
      </c>
      <c r="J256" s="151">
        <v>0</v>
      </c>
      <c r="K256" s="151">
        <v>0</v>
      </c>
      <c r="L256" s="151">
        <v>0</v>
      </c>
      <c r="M256" s="149">
        <f t="shared" si="33"/>
        <v>0</v>
      </c>
      <c r="N256" s="160"/>
    </row>
    <row r="257" spans="1:14" customFormat="1" ht="25.5" customHeight="1" x14ac:dyDescent="0.25">
      <c r="A257" s="161">
        <v>514</v>
      </c>
      <c r="B257" s="157" t="s">
        <v>591</v>
      </c>
      <c r="C257" s="151">
        <v>0</v>
      </c>
      <c r="D257" s="151">
        <v>0</v>
      </c>
      <c r="E257" s="151">
        <v>0</v>
      </c>
      <c r="F257" s="151">
        <v>0</v>
      </c>
      <c r="G257" s="151">
        <v>0</v>
      </c>
      <c r="H257" s="151">
        <v>0</v>
      </c>
      <c r="I257" s="151">
        <v>0</v>
      </c>
      <c r="J257" s="151">
        <v>0</v>
      </c>
      <c r="K257" s="151">
        <v>0</v>
      </c>
      <c r="L257" s="151">
        <v>0</v>
      </c>
      <c r="M257" s="149">
        <f t="shared" si="33"/>
        <v>0</v>
      </c>
      <c r="N257" s="160"/>
    </row>
    <row r="258" spans="1:14" customFormat="1" ht="25.5" customHeight="1" x14ac:dyDescent="0.25">
      <c r="A258" s="161">
        <v>515</v>
      </c>
      <c r="B258" s="157" t="s">
        <v>592</v>
      </c>
      <c r="C258" s="151">
        <v>0</v>
      </c>
      <c r="D258" s="151">
        <v>0</v>
      </c>
      <c r="E258" s="151">
        <v>0</v>
      </c>
      <c r="F258" s="151">
        <v>0</v>
      </c>
      <c r="G258" s="151">
        <v>0</v>
      </c>
      <c r="H258" s="151">
        <v>0</v>
      </c>
      <c r="I258" s="151">
        <v>0</v>
      </c>
      <c r="J258" s="151">
        <v>0</v>
      </c>
      <c r="K258" s="151">
        <v>0</v>
      </c>
      <c r="L258" s="151">
        <v>0</v>
      </c>
      <c r="M258" s="149">
        <f t="shared" si="33"/>
        <v>0</v>
      </c>
      <c r="N258" s="160"/>
    </row>
    <row r="259" spans="1:14" customFormat="1" ht="25.5" customHeight="1" x14ac:dyDescent="0.25">
      <c r="A259" s="161">
        <v>519</v>
      </c>
      <c r="B259" s="157" t="s">
        <v>593</v>
      </c>
      <c r="C259" s="151">
        <v>0</v>
      </c>
      <c r="D259" s="151">
        <v>0</v>
      </c>
      <c r="E259" s="151">
        <v>0</v>
      </c>
      <c r="F259" s="151">
        <v>0</v>
      </c>
      <c r="G259" s="151">
        <v>0</v>
      </c>
      <c r="H259" s="151">
        <v>0</v>
      </c>
      <c r="I259" s="151">
        <v>0</v>
      </c>
      <c r="J259" s="151">
        <v>0</v>
      </c>
      <c r="K259" s="151">
        <v>0</v>
      </c>
      <c r="L259" s="151">
        <v>0</v>
      </c>
      <c r="M259" s="149">
        <f t="shared" si="33"/>
        <v>0</v>
      </c>
      <c r="N259" s="160"/>
    </row>
    <row r="260" spans="1:14" customFormat="1" ht="25.5" customHeight="1" x14ac:dyDescent="0.25">
      <c r="A260" s="154">
        <v>5200</v>
      </c>
      <c r="B260" s="155" t="s">
        <v>594</v>
      </c>
      <c r="C260" s="148">
        <f t="shared" ref="C260:N260" si="44">SUM(C261:C264)</f>
        <v>0</v>
      </c>
      <c r="D260" s="148">
        <f>SUM(D261:D264)</f>
        <v>0</v>
      </c>
      <c r="E260" s="148">
        <f t="shared" si="44"/>
        <v>0</v>
      </c>
      <c r="F260" s="148">
        <f t="shared" si="44"/>
        <v>0</v>
      </c>
      <c r="G260" s="148">
        <f t="shared" si="44"/>
        <v>0</v>
      </c>
      <c r="H260" s="148">
        <f t="shared" si="44"/>
        <v>0</v>
      </c>
      <c r="I260" s="148">
        <f t="shared" si="44"/>
        <v>0</v>
      </c>
      <c r="J260" s="148">
        <f t="shared" si="44"/>
        <v>0</v>
      </c>
      <c r="K260" s="148">
        <f t="shared" si="44"/>
        <v>0</v>
      </c>
      <c r="L260" s="148">
        <f t="shared" si="44"/>
        <v>0</v>
      </c>
      <c r="M260" s="148">
        <f t="shared" si="33"/>
        <v>0</v>
      </c>
      <c r="N260" s="164">
        <f t="shared" si="44"/>
        <v>0</v>
      </c>
    </row>
    <row r="261" spans="1:14" customFormat="1" ht="25.5" customHeight="1" x14ac:dyDescent="0.25">
      <c r="A261" s="161">
        <v>521</v>
      </c>
      <c r="B261" s="157" t="s">
        <v>595</v>
      </c>
      <c r="C261" s="151">
        <v>0</v>
      </c>
      <c r="D261" s="151">
        <v>0</v>
      </c>
      <c r="E261" s="151">
        <v>0</v>
      </c>
      <c r="F261" s="151">
        <v>0</v>
      </c>
      <c r="G261" s="151">
        <v>0</v>
      </c>
      <c r="H261" s="151">
        <v>0</v>
      </c>
      <c r="I261" s="151">
        <v>0</v>
      </c>
      <c r="J261" s="151">
        <v>0</v>
      </c>
      <c r="K261" s="151">
        <v>0</v>
      </c>
      <c r="L261" s="151">
        <v>0</v>
      </c>
      <c r="M261" s="149">
        <f t="shared" si="33"/>
        <v>0</v>
      </c>
      <c r="N261" s="160"/>
    </row>
    <row r="262" spans="1:14" customFormat="1" ht="25.5" customHeight="1" x14ac:dyDescent="0.25">
      <c r="A262" s="161">
        <v>522</v>
      </c>
      <c r="B262" s="157" t="s">
        <v>596</v>
      </c>
      <c r="C262" s="151">
        <v>0</v>
      </c>
      <c r="D262" s="151">
        <v>0</v>
      </c>
      <c r="E262" s="151">
        <v>0</v>
      </c>
      <c r="F262" s="151">
        <v>0</v>
      </c>
      <c r="G262" s="151">
        <v>0</v>
      </c>
      <c r="H262" s="151">
        <v>0</v>
      </c>
      <c r="I262" s="151">
        <v>0</v>
      </c>
      <c r="J262" s="151">
        <v>0</v>
      </c>
      <c r="K262" s="151">
        <v>0</v>
      </c>
      <c r="L262" s="151">
        <v>0</v>
      </c>
      <c r="M262" s="149">
        <f t="shared" si="33"/>
        <v>0</v>
      </c>
      <c r="N262" s="160"/>
    </row>
    <row r="263" spans="1:14" customFormat="1" ht="25.5" customHeight="1" x14ac:dyDescent="0.25">
      <c r="A263" s="161">
        <v>523</v>
      </c>
      <c r="B263" s="157" t="s">
        <v>597</v>
      </c>
      <c r="C263" s="151">
        <v>0</v>
      </c>
      <c r="D263" s="151">
        <v>0</v>
      </c>
      <c r="E263" s="151">
        <v>0</v>
      </c>
      <c r="F263" s="151">
        <v>0</v>
      </c>
      <c r="G263" s="151">
        <v>0</v>
      </c>
      <c r="H263" s="151">
        <v>0</v>
      </c>
      <c r="I263" s="151">
        <v>0</v>
      </c>
      <c r="J263" s="151">
        <v>0</v>
      </c>
      <c r="K263" s="151">
        <v>0</v>
      </c>
      <c r="L263" s="151">
        <v>0</v>
      </c>
      <c r="M263" s="149">
        <f t="shared" ref="M263:M326" si="45">SUM(C263:L263)</f>
        <v>0</v>
      </c>
      <c r="N263" s="160"/>
    </row>
    <row r="264" spans="1:14" customFormat="1" ht="25.5" customHeight="1" x14ac:dyDescent="0.25">
      <c r="A264" s="161">
        <v>529</v>
      </c>
      <c r="B264" s="157" t="s">
        <v>598</v>
      </c>
      <c r="C264" s="151">
        <v>0</v>
      </c>
      <c r="D264" s="151">
        <v>0</v>
      </c>
      <c r="E264" s="151">
        <v>0</v>
      </c>
      <c r="F264" s="151">
        <v>0</v>
      </c>
      <c r="G264" s="151">
        <v>0</v>
      </c>
      <c r="H264" s="151">
        <v>0</v>
      </c>
      <c r="I264" s="151">
        <v>0</v>
      </c>
      <c r="J264" s="151">
        <v>0</v>
      </c>
      <c r="K264" s="151">
        <v>0</v>
      </c>
      <c r="L264" s="151">
        <v>0</v>
      </c>
      <c r="M264" s="149">
        <f t="shared" si="45"/>
        <v>0</v>
      </c>
      <c r="N264" s="160"/>
    </row>
    <row r="265" spans="1:14" customFormat="1" ht="25.5" customHeight="1" x14ac:dyDescent="0.25">
      <c r="A265" s="154">
        <v>5300</v>
      </c>
      <c r="B265" s="155" t="s">
        <v>599</v>
      </c>
      <c r="C265" s="148">
        <f t="shared" ref="C265:L265" si="46">SUM(C266:C267)</f>
        <v>0</v>
      </c>
      <c r="D265" s="148">
        <f>SUM(D266:D267)</f>
        <v>0</v>
      </c>
      <c r="E265" s="148">
        <f t="shared" si="46"/>
        <v>0</v>
      </c>
      <c r="F265" s="148">
        <f t="shared" si="46"/>
        <v>0</v>
      </c>
      <c r="G265" s="148">
        <f t="shared" si="46"/>
        <v>0</v>
      </c>
      <c r="H265" s="148">
        <f t="shared" si="46"/>
        <v>0</v>
      </c>
      <c r="I265" s="148">
        <f t="shared" si="46"/>
        <v>0</v>
      </c>
      <c r="J265" s="148">
        <f t="shared" si="46"/>
        <v>0</v>
      </c>
      <c r="K265" s="148">
        <f t="shared" si="46"/>
        <v>0</v>
      </c>
      <c r="L265" s="148">
        <f t="shared" si="46"/>
        <v>0</v>
      </c>
      <c r="M265" s="148">
        <f t="shared" si="45"/>
        <v>0</v>
      </c>
      <c r="N265" s="163"/>
    </row>
    <row r="266" spans="1:14" customFormat="1" ht="25.5" customHeight="1" x14ac:dyDescent="0.25">
      <c r="A266" s="161">
        <v>531</v>
      </c>
      <c r="B266" s="157" t="s">
        <v>600</v>
      </c>
      <c r="C266" s="151">
        <v>0</v>
      </c>
      <c r="D266" s="151">
        <v>0</v>
      </c>
      <c r="E266" s="151">
        <v>0</v>
      </c>
      <c r="F266" s="151">
        <v>0</v>
      </c>
      <c r="G266" s="151">
        <v>0</v>
      </c>
      <c r="H266" s="151">
        <v>0</v>
      </c>
      <c r="I266" s="151">
        <v>0</v>
      </c>
      <c r="J266" s="151">
        <v>0</v>
      </c>
      <c r="K266" s="151">
        <v>0</v>
      </c>
      <c r="L266" s="151">
        <v>0</v>
      </c>
      <c r="M266" s="149">
        <f t="shared" si="45"/>
        <v>0</v>
      </c>
      <c r="N266" s="160"/>
    </row>
    <row r="267" spans="1:14" customFormat="1" ht="25.5" customHeight="1" x14ac:dyDescent="0.25">
      <c r="A267" s="161">
        <v>532</v>
      </c>
      <c r="B267" s="157" t="s">
        <v>601</v>
      </c>
      <c r="C267" s="151">
        <v>0</v>
      </c>
      <c r="D267" s="151">
        <v>0</v>
      </c>
      <c r="E267" s="151">
        <v>0</v>
      </c>
      <c r="F267" s="151">
        <v>0</v>
      </c>
      <c r="G267" s="151">
        <v>0</v>
      </c>
      <c r="H267" s="151">
        <v>0</v>
      </c>
      <c r="I267" s="151">
        <v>0</v>
      </c>
      <c r="J267" s="151">
        <v>0</v>
      </c>
      <c r="K267" s="151">
        <v>0</v>
      </c>
      <c r="L267" s="151">
        <v>0</v>
      </c>
      <c r="M267" s="149">
        <f t="shared" si="45"/>
        <v>0</v>
      </c>
      <c r="N267" s="160"/>
    </row>
    <row r="268" spans="1:14" customFormat="1" ht="25.5" customHeight="1" x14ac:dyDescent="0.25">
      <c r="A268" s="154">
        <v>5400</v>
      </c>
      <c r="B268" s="155" t="s">
        <v>602</v>
      </c>
      <c r="C268" s="148">
        <f t="shared" ref="C268:N268" si="47">SUM(C269:C274)</f>
        <v>0</v>
      </c>
      <c r="D268" s="148">
        <f>SUM(D269:D274)</f>
        <v>0</v>
      </c>
      <c r="E268" s="148">
        <f t="shared" si="47"/>
        <v>0</v>
      </c>
      <c r="F268" s="148">
        <f t="shared" si="47"/>
        <v>0</v>
      </c>
      <c r="G268" s="148">
        <f t="shared" si="47"/>
        <v>0</v>
      </c>
      <c r="H268" s="148">
        <f t="shared" si="47"/>
        <v>0</v>
      </c>
      <c r="I268" s="148">
        <f t="shared" si="47"/>
        <v>0</v>
      </c>
      <c r="J268" s="148">
        <f t="shared" si="47"/>
        <v>0</v>
      </c>
      <c r="K268" s="148">
        <f t="shared" si="47"/>
        <v>0</v>
      </c>
      <c r="L268" s="148">
        <f t="shared" si="47"/>
        <v>0</v>
      </c>
      <c r="M268" s="148">
        <f t="shared" si="45"/>
        <v>0</v>
      </c>
      <c r="N268" s="164">
        <f t="shared" si="47"/>
        <v>0</v>
      </c>
    </row>
    <row r="269" spans="1:14" customFormat="1" ht="25.5" customHeight="1" x14ac:dyDescent="0.25">
      <c r="A269" s="161">
        <v>541</v>
      </c>
      <c r="B269" s="157" t="s">
        <v>603</v>
      </c>
      <c r="C269" s="151">
        <v>0</v>
      </c>
      <c r="D269" s="151">
        <v>0</v>
      </c>
      <c r="E269" s="151">
        <v>0</v>
      </c>
      <c r="F269" s="151">
        <v>0</v>
      </c>
      <c r="G269" s="151">
        <v>0</v>
      </c>
      <c r="H269" s="151">
        <v>0</v>
      </c>
      <c r="I269" s="151">
        <v>0</v>
      </c>
      <c r="J269" s="151">
        <v>0</v>
      </c>
      <c r="K269" s="151">
        <v>0</v>
      </c>
      <c r="L269" s="151">
        <v>0</v>
      </c>
      <c r="M269" s="149">
        <f t="shared" si="45"/>
        <v>0</v>
      </c>
      <c r="N269" s="160"/>
    </row>
    <row r="270" spans="1:14" customFormat="1" ht="25.5" customHeight="1" x14ac:dyDescent="0.25">
      <c r="A270" s="161">
        <v>542</v>
      </c>
      <c r="B270" s="157" t="s">
        <v>604</v>
      </c>
      <c r="C270" s="151">
        <v>0</v>
      </c>
      <c r="D270" s="151">
        <v>0</v>
      </c>
      <c r="E270" s="151">
        <v>0</v>
      </c>
      <c r="F270" s="151">
        <v>0</v>
      </c>
      <c r="G270" s="151">
        <v>0</v>
      </c>
      <c r="H270" s="151">
        <v>0</v>
      </c>
      <c r="I270" s="151">
        <v>0</v>
      </c>
      <c r="J270" s="151">
        <v>0</v>
      </c>
      <c r="K270" s="151">
        <v>0</v>
      </c>
      <c r="L270" s="151">
        <v>0</v>
      </c>
      <c r="M270" s="149">
        <f t="shared" si="45"/>
        <v>0</v>
      </c>
      <c r="N270" s="160"/>
    </row>
    <row r="271" spans="1:14" customFormat="1" ht="25.5" customHeight="1" x14ac:dyDescent="0.25">
      <c r="A271" s="161">
        <v>543</v>
      </c>
      <c r="B271" s="157" t="s">
        <v>605</v>
      </c>
      <c r="C271" s="151">
        <v>0</v>
      </c>
      <c r="D271" s="151">
        <v>0</v>
      </c>
      <c r="E271" s="151">
        <v>0</v>
      </c>
      <c r="F271" s="151">
        <v>0</v>
      </c>
      <c r="G271" s="151">
        <v>0</v>
      </c>
      <c r="H271" s="151">
        <v>0</v>
      </c>
      <c r="I271" s="151">
        <v>0</v>
      </c>
      <c r="J271" s="151">
        <v>0</v>
      </c>
      <c r="K271" s="151">
        <v>0</v>
      </c>
      <c r="L271" s="151">
        <v>0</v>
      </c>
      <c r="M271" s="149">
        <f t="shared" si="45"/>
        <v>0</v>
      </c>
      <c r="N271" s="160"/>
    </row>
    <row r="272" spans="1:14" customFormat="1" ht="25.5" customHeight="1" x14ac:dyDescent="0.25">
      <c r="A272" s="161">
        <v>544</v>
      </c>
      <c r="B272" s="157" t="s">
        <v>606</v>
      </c>
      <c r="C272" s="151">
        <v>0</v>
      </c>
      <c r="D272" s="151">
        <v>0</v>
      </c>
      <c r="E272" s="151">
        <v>0</v>
      </c>
      <c r="F272" s="151">
        <v>0</v>
      </c>
      <c r="G272" s="151">
        <v>0</v>
      </c>
      <c r="H272" s="151">
        <v>0</v>
      </c>
      <c r="I272" s="151">
        <v>0</v>
      </c>
      <c r="J272" s="151">
        <v>0</v>
      </c>
      <c r="K272" s="151">
        <v>0</v>
      </c>
      <c r="L272" s="151">
        <v>0</v>
      </c>
      <c r="M272" s="149">
        <f t="shared" si="45"/>
        <v>0</v>
      </c>
      <c r="N272" s="160"/>
    </row>
    <row r="273" spans="1:14" customFormat="1" ht="25.5" customHeight="1" x14ac:dyDescent="0.25">
      <c r="A273" s="161">
        <v>545</v>
      </c>
      <c r="B273" s="157" t="s">
        <v>607</v>
      </c>
      <c r="C273" s="151">
        <v>0</v>
      </c>
      <c r="D273" s="151">
        <v>0</v>
      </c>
      <c r="E273" s="151">
        <v>0</v>
      </c>
      <c r="F273" s="151">
        <v>0</v>
      </c>
      <c r="G273" s="151">
        <v>0</v>
      </c>
      <c r="H273" s="151">
        <v>0</v>
      </c>
      <c r="I273" s="151">
        <v>0</v>
      </c>
      <c r="J273" s="151">
        <v>0</v>
      </c>
      <c r="K273" s="151">
        <v>0</v>
      </c>
      <c r="L273" s="151">
        <v>0</v>
      </c>
      <c r="M273" s="149">
        <f t="shared" si="45"/>
        <v>0</v>
      </c>
      <c r="N273" s="160"/>
    </row>
    <row r="274" spans="1:14" customFormat="1" ht="25.5" customHeight="1" x14ac:dyDescent="0.25">
      <c r="A274" s="161">
        <v>549</v>
      </c>
      <c r="B274" s="157" t="s">
        <v>608</v>
      </c>
      <c r="C274" s="151">
        <v>0</v>
      </c>
      <c r="D274" s="151">
        <v>0</v>
      </c>
      <c r="E274" s="151">
        <v>0</v>
      </c>
      <c r="F274" s="151">
        <v>0</v>
      </c>
      <c r="G274" s="151">
        <v>0</v>
      </c>
      <c r="H274" s="151">
        <v>0</v>
      </c>
      <c r="I274" s="151">
        <v>0</v>
      </c>
      <c r="J274" s="151">
        <v>0</v>
      </c>
      <c r="K274" s="151">
        <v>0</v>
      </c>
      <c r="L274" s="151">
        <v>0</v>
      </c>
      <c r="M274" s="149">
        <f t="shared" si="45"/>
        <v>0</v>
      </c>
      <c r="N274" s="160"/>
    </row>
    <row r="275" spans="1:14" customFormat="1" ht="25.5" customHeight="1" x14ac:dyDescent="0.25">
      <c r="A275" s="154">
        <v>5500</v>
      </c>
      <c r="B275" s="155" t="s">
        <v>609</v>
      </c>
      <c r="C275" s="148">
        <f t="shared" ref="C275:N275" si="48">SUM(C276)</f>
        <v>0</v>
      </c>
      <c r="D275" s="148">
        <f t="shared" si="48"/>
        <v>0</v>
      </c>
      <c r="E275" s="148">
        <f t="shared" si="48"/>
        <v>0</v>
      </c>
      <c r="F275" s="148">
        <f t="shared" si="48"/>
        <v>0</v>
      </c>
      <c r="G275" s="148">
        <f t="shared" si="48"/>
        <v>0</v>
      </c>
      <c r="H275" s="148">
        <f t="shared" si="48"/>
        <v>0</v>
      </c>
      <c r="I275" s="148">
        <f t="shared" si="48"/>
        <v>0</v>
      </c>
      <c r="J275" s="148">
        <f t="shared" si="48"/>
        <v>0</v>
      </c>
      <c r="K275" s="148">
        <f t="shared" si="48"/>
        <v>0</v>
      </c>
      <c r="L275" s="148">
        <f t="shared" si="48"/>
        <v>0</v>
      </c>
      <c r="M275" s="148">
        <f t="shared" si="45"/>
        <v>0</v>
      </c>
      <c r="N275" s="164">
        <f t="shared" si="48"/>
        <v>0</v>
      </c>
    </row>
    <row r="276" spans="1:14" customFormat="1" ht="25.5" customHeight="1" x14ac:dyDescent="0.25">
      <c r="A276" s="161">
        <v>551</v>
      </c>
      <c r="B276" s="157" t="s">
        <v>610</v>
      </c>
      <c r="C276" s="151">
        <v>0</v>
      </c>
      <c r="D276" s="151">
        <v>0</v>
      </c>
      <c r="E276" s="151">
        <v>0</v>
      </c>
      <c r="F276" s="151">
        <v>0</v>
      </c>
      <c r="G276" s="151">
        <v>0</v>
      </c>
      <c r="H276" s="151">
        <v>0</v>
      </c>
      <c r="I276" s="151">
        <v>0</v>
      </c>
      <c r="J276" s="151">
        <v>0</v>
      </c>
      <c r="K276" s="151">
        <v>0</v>
      </c>
      <c r="L276" s="151">
        <v>0</v>
      </c>
      <c r="M276" s="149">
        <f t="shared" si="45"/>
        <v>0</v>
      </c>
      <c r="N276" s="160"/>
    </row>
    <row r="277" spans="1:14" customFormat="1" ht="25.5" customHeight="1" x14ac:dyDescent="0.25">
      <c r="A277" s="154">
        <v>5600</v>
      </c>
      <c r="B277" s="155" t="s">
        <v>611</v>
      </c>
      <c r="C277" s="148">
        <f t="shared" ref="C277:N277" si="49">SUM(C278:C285)</f>
        <v>0</v>
      </c>
      <c r="D277" s="148">
        <f>SUM(D278:D285)</f>
        <v>0</v>
      </c>
      <c r="E277" s="148">
        <f t="shared" si="49"/>
        <v>0</v>
      </c>
      <c r="F277" s="148">
        <f t="shared" si="49"/>
        <v>0</v>
      </c>
      <c r="G277" s="148">
        <f t="shared" si="49"/>
        <v>0</v>
      </c>
      <c r="H277" s="148">
        <f t="shared" si="49"/>
        <v>0</v>
      </c>
      <c r="I277" s="148">
        <f t="shared" si="49"/>
        <v>0</v>
      </c>
      <c r="J277" s="148">
        <f t="shared" si="49"/>
        <v>0</v>
      </c>
      <c r="K277" s="148">
        <f t="shared" si="49"/>
        <v>0</v>
      </c>
      <c r="L277" s="148">
        <f t="shared" si="49"/>
        <v>0</v>
      </c>
      <c r="M277" s="148">
        <f t="shared" si="45"/>
        <v>0</v>
      </c>
      <c r="N277" s="164">
        <f t="shared" si="49"/>
        <v>0</v>
      </c>
    </row>
    <row r="278" spans="1:14" customFormat="1" ht="25.5" customHeight="1" x14ac:dyDescent="0.25">
      <c r="A278" s="161">
        <v>561</v>
      </c>
      <c r="B278" s="157" t="s">
        <v>612</v>
      </c>
      <c r="C278" s="151">
        <v>0</v>
      </c>
      <c r="D278" s="151">
        <v>0</v>
      </c>
      <c r="E278" s="151">
        <v>0</v>
      </c>
      <c r="F278" s="151">
        <v>0</v>
      </c>
      <c r="G278" s="151">
        <v>0</v>
      </c>
      <c r="H278" s="151">
        <v>0</v>
      </c>
      <c r="I278" s="151">
        <v>0</v>
      </c>
      <c r="J278" s="151">
        <v>0</v>
      </c>
      <c r="K278" s="151">
        <v>0</v>
      </c>
      <c r="L278" s="151">
        <v>0</v>
      </c>
      <c r="M278" s="149">
        <f t="shared" si="45"/>
        <v>0</v>
      </c>
      <c r="N278" s="160"/>
    </row>
    <row r="279" spans="1:14" customFormat="1" ht="25.5" customHeight="1" x14ac:dyDescent="0.25">
      <c r="A279" s="161">
        <v>562</v>
      </c>
      <c r="B279" s="157" t="s">
        <v>613</v>
      </c>
      <c r="C279" s="151">
        <v>0</v>
      </c>
      <c r="D279" s="151">
        <v>0</v>
      </c>
      <c r="E279" s="151">
        <v>0</v>
      </c>
      <c r="F279" s="151">
        <v>0</v>
      </c>
      <c r="G279" s="151">
        <v>0</v>
      </c>
      <c r="H279" s="151">
        <v>0</v>
      </c>
      <c r="I279" s="151">
        <v>0</v>
      </c>
      <c r="J279" s="151">
        <v>0</v>
      </c>
      <c r="K279" s="151">
        <v>0</v>
      </c>
      <c r="L279" s="151">
        <v>0</v>
      </c>
      <c r="M279" s="149">
        <f t="shared" si="45"/>
        <v>0</v>
      </c>
      <c r="N279" s="160"/>
    </row>
    <row r="280" spans="1:14" customFormat="1" ht="25.5" customHeight="1" x14ac:dyDescent="0.25">
      <c r="A280" s="161">
        <v>563</v>
      </c>
      <c r="B280" s="157" t="s">
        <v>614</v>
      </c>
      <c r="C280" s="151">
        <v>0</v>
      </c>
      <c r="D280" s="151">
        <v>0</v>
      </c>
      <c r="E280" s="151">
        <v>0</v>
      </c>
      <c r="F280" s="151">
        <v>0</v>
      </c>
      <c r="G280" s="151">
        <v>0</v>
      </c>
      <c r="H280" s="151">
        <v>0</v>
      </c>
      <c r="I280" s="151">
        <v>0</v>
      </c>
      <c r="J280" s="151">
        <v>0</v>
      </c>
      <c r="K280" s="151">
        <v>0</v>
      </c>
      <c r="L280" s="151">
        <v>0</v>
      </c>
      <c r="M280" s="149">
        <f t="shared" si="45"/>
        <v>0</v>
      </c>
      <c r="N280" s="160"/>
    </row>
    <row r="281" spans="1:14" customFormat="1" ht="29.25" customHeight="1" x14ac:dyDescent="0.25">
      <c r="A281" s="161">
        <v>564</v>
      </c>
      <c r="B281" s="157" t="s">
        <v>615</v>
      </c>
      <c r="C281" s="151">
        <v>0</v>
      </c>
      <c r="D281" s="151">
        <v>0</v>
      </c>
      <c r="E281" s="151">
        <v>0</v>
      </c>
      <c r="F281" s="151">
        <v>0</v>
      </c>
      <c r="G281" s="151">
        <v>0</v>
      </c>
      <c r="H281" s="151">
        <v>0</v>
      </c>
      <c r="I281" s="151">
        <v>0</v>
      </c>
      <c r="J281" s="151">
        <v>0</v>
      </c>
      <c r="K281" s="151">
        <v>0</v>
      </c>
      <c r="L281" s="151">
        <v>0</v>
      </c>
      <c r="M281" s="149">
        <f t="shared" si="45"/>
        <v>0</v>
      </c>
      <c r="N281" s="160"/>
    </row>
    <row r="282" spans="1:14" customFormat="1" ht="25.5" customHeight="1" x14ac:dyDescent="0.25">
      <c r="A282" s="161">
        <v>565</v>
      </c>
      <c r="B282" s="157" t="s">
        <v>616</v>
      </c>
      <c r="C282" s="151">
        <v>0</v>
      </c>
      <c r="D282" s="151">
        <v>0</v>
      </c>
      <c r="E282" s="151">
        <v>0</v>
      </c>
      <c r="F282" s="151">
        <v>0</v>
      </c>
      <c r="G282" s="151">
        <v>0</v>
      </c>
      <c r="H282" s="151">
        <v>0</v>
      </c>
      <c r="I282" s="151">
        <v>0</v>
      </c>
      <c r="J282" s="151">
        <v>0</v>
      </c>
      <c r="K282" s="151">
        <v>0</v>
      </c>
      <c r="L282" s="151">
        <v>0</v>
      </c>
      <c r="M282" s="149">
        <f t="shared" si="45"/>
        <v>0</v>
      </c>
      <c r="N282" s="160"/>
    </row>
    <row r="283" spans="1:14" customFormat="1" ht="27.75" customHeight="1" x14ac:dyDescent="0.25">
      <c r="A283" s="161">
        <v>566</v>
      </c>
      <c r="B283" s="157" t="s">
        <v>617</v>
      </c>
      <c r="C283" s="151">
        <v>0</v>
      </c>
      <c r="D283" s="151">
        <v>0</v>
      </c>
      <c r="E283" s="151">
        <v>0</v>
      </c>
      <c r="F283" s="151">
        <v>0</v>
      </c>
      <c r="G283" s="151">
        <v>0</v>
      </c>
      <c r="H283" s="151">
        <v>0</v>
      </c>
      <c r="I283" s="151">
        <v>0</v>
      </c>
      <c r="J283" s="151">
        <v>0</v>
      </c>
      <c r="K283" s="151">
        <v>0</v>
      </c>
      <c r="L283" s="151">
        <v>0</v>
      </c>
      <c r="M283" s="149">
        <f t="shared" si="45"/>
        <v>0</v>
      </c>
      <c r="N283" s="160"/>
    </row>
    <row r="284" spans="1:14" customFormat="1" ht="25.5" customHeight="1" x14ac:dyDescent="0.25">
      <c r="A284" s="161">
        <v>567</v>
      </c>
      <c r="B284" s="157" t="s">
        <v>618</v>
      </c>
      <c r="C284" s="151">
        <v>0</v>
      </c>
      <c r="D284" s="151">
        <v>0</v>
      </c>
      <c r="E284" s="151">
        <v>0</v>
      </c>
      <c r="F284" s="151">
        <v>0</v>
      </c>
      <c r="G284" s="151">
        <v>0</v>
      </c>
      <c r="H284" s="151">
        <v>0</v>
      </c>
      <c r="I284" s="151">
        <v>0</v>
      </c>
      <c r="J284" s="151">
        <v>0</v>
      </c>
      <c r="K284" s="151">
        <v>0</v>
      </c>
      <c r="L284" s="151">
        <v>0</v>
      </c>
      <c r="M284" s="149">
        <f t="shared" si="45"/>
        <v>0</v>
      </c>
      <c r="N284" s="160"/>
    </row>
    <row r="285" spans="1:14" customFormat="1" ht="25.5" customHeight="1" x14ac:dyDescent="0.25">
      <c r="A285" s="161">
        <v>569</v>
      </c>
      <c r="B285" s="157" t="s">
        <v>619</v>
      </c>
      <c r="C285" s="151">
        <v>0</v>
      </c>
      <c r="D285" s="151">
        <v>0</v>
      </c>
      <c r="E285" s="151">
        <v>0</v>
      </c>
      <c r="F285" s="151">
        <v>0</v>
      </c>
      <c r="G285" s="151">
        <v>0</v>
      </c>
      <c r="H285" s="151">
        <v>0</v>
      </c>
      <c r="I285" s="151">
        <v>0</v>
      </c>
      <c r="J285" s="151">
        <v>0</v>
      </c>
      <c r="K285" s="151">
        <v>0</v>
      </c>
      <c r="L285" s="151">
        <v>0</v>
      </c>
      <c r="M285" s="149">
        <f t="shared" si="45"/>
        <v>0</v>
      </c>
      <c r="N285" s="160"/>
    </row>
    <row r="286" spans="1:14" customFormat="1" ht="25.5" customHeight="1" x14ac:dyDescent="0.25">
      <c r="A286" s="154">
        <v>5700</v>
      </c>
      <c r="B286" s="155" t="s">
        <v>620</v>
      </c>
      <c r="C286" s="148">
        <f t="shared" ref="C286:N286" si="50">SUM(C287:C295)</f>
        <v>0</v>
      </c>
      <c r="D286" s="148">
        <f>SUM(D287:D295)</f>
        <v>0</v>
      </c>
      <c r="E286" s="148">
        <f t="shared" si="50"/>
        <v>0</v>
      </c>
      <c r="F286" s="148">
        <f t="shared" si="50"/>
        <v>0</v>
      </c>
      <c r="G286" s="148">
        <f t="shared" si="50"/>
        <v>0</v>
      </c>
      <c r="H286" s="148">
        <f t="shared" si="50"/>
        <v>0</v>
      </c>
      <c r="I286" s="148">
        <f t="shared" si="50"/>
        <v>0</v>
      </c>
      <c r="J286" s="148">
        <f t="shared" si="50"/>
        <v>0</v>
      </c>
      <c r="K286" s="148">
        <f t="shared" si="50"/>
        <v>0</v>
      </c>
      <c r="L286" s="148">
        <f t="shared" si="50"/>
        <v>0</v>
      </c>
      <c r="M286" s="148">
        <f t="shared" si="45"/>
        <v>0</v>
      </c>
      <c r="N286" s="164">
        <f t="shared" si="50"/>
        <v>0</v>
      </c>
    </row>
    <row r="287" spans="1:14" customFormat="1" ht="25.5" customHeight="1" x14ac:dyDescent="0.25">
      <c r="A287" s="161">
        <v>571</v>
      </c>
      <c r="B287" s="157" t="s">
        <v>621</v>
      </c>
      <c r="C287" s="151">
        <v>0</v>
      </c>
      <c r="D287" s="151">
        <v>0</v>
      </c>
      <c r="E287" s="151">
        <v>0</v>
      </c>
      <c r="F287" s="151">
        <v>0</v>
      </c>
      <c r="G287" s="151">
        <v>0</v>
      </c>
      <c r="H287" s="151">
        <v>0</v>
      </c>
      <c r="I287" s="151">
        <v>0</v>
      </c>
      <c r="J287" s="151">
        <v>0</v>
      </c>
      <c r="K287" s="151">
        <v>0</v>
      </c>
      <c r="L287" s="151">
        <v>0</v>
      </c>
      <c r="M287" s="149">
        <f t="shared" si="45"/>
        <v>0</v>
      </c>
      <c r="N287" s="160"/>
    </row>
    <row r="288" spans="1:14" customFormat="1" ht="25.5" customHeight="1" x14ac:dyDescent="0.25">
      <c r="A288" s="161">
        <v>572</v>
      </c>
      <c r="B288" s="157" t="s">
        <v>622</v>
      </c>
      <c r="C288" s="151">
        <v>0</v>
      </c>
      <c r="D288" s="151">
        <v>0</v>
      </c>
      <c r="E288" s="151">
        <v>0</v>
      </c>
      <c r="F288" s="151">
        <v>0</v>
      </c>
      <c r="G288" s="151">
        <v>0</v>
      </c>
      <c r="H288" s="151">
        <v>0</v>
      </c>
      <c r="I288" s="151">
        <v>0</v>
      </c>
      <c r="J288" s="151">
        <v>0</v>
      </c>
      <c r="K288" s="151">
        <v>0</v>
      </c>
      <c r="L288" s="151">
        <v>0</v>
      </c>
      <c r="M288" s="149">
        <f t="shared" si="45"/>
        <v>0</v>
      </c>
      <c r="N288" s="160"/>
    </row>
    <row r="289" spans="1:14" customFormat="1" ht="25.5" customHeight="1" x14ac:dyDescent="0.25">
      <c r="A289" s="161">
        <v>573</v>
      </c>
      <c r="B289" s="157" t="s">
        <v>623</v>
      </c>
      <c r="C289" s="151">
        <v>0</v>
      </c>
      <c r="D289" s="151">
        <v>0</v>
      </c>
      <c r="E289" s="151">
        <v>0</v>
      </c>
      <c r="F289" s="151">
        <v>0</v>
      </c>
      <c r="G289" s="151">
        <v>0</v>
      </c>
      <c r="H289" s="151">
        <v>0</v>
      </c>
      <c r="I289" s="151">
        <v>0</v>
      </c>
      <c r="J289" s="151">
        <v>0</v>
      </c>
      <c r="K289" s="151">
        <v>0</v>
      </c>
      <c r="L289" s="151">
        <v>0</v>
      </c>
      <c r="M289" s="149">
        <f t="shared" si="45"/>
        <v>0</v>
      </c>
      <c r="N289" s="160"/>
    </row>
    <row r="290" spans="1:14" customFormat="1" ht="25.5" customHeight="1" x14ac:dyDescent="0.25">
      <c r="A290" s="161">
        <v>574</v>
      </c>
      <c r="B290" s="157" t="s">
        <v>624</v>
      </c>
      <c r="C290" s="151">
        <v>0</v>
      </c>
      <c r="D290" s="151">
        <v>0</v>
      </c>
      <c r="E290" s="151">
        <v>0</v>
      </c>
      <c r="F290" s="151">
        <v>0</v>
      </c>
      <c r="G290" s="151">
        <v>0</v>
      </c>
      <c r="H290" s="151">
        <v>0</v>
      </c>
      <c r="I290" s="151">
        <v>0</v>
      </c>
      <c r="J290" s="151">
        <v>0</v>
      </c>
      <c r="K290" s="151">
        <v>0</v>
      </c>
      <c r="L290" s="151">
        <v>0</v>
      </c>
      <c r="M290" s="149">
        <f t="shared" si="45"/>
        <v>0</v>
      </c>
      <c r="N290" s="160"/>
    </row>
    <row r="291" spans="1:14" customFormat="1" ht="25.5" customHeight="1" x14ac:dyDescent="0.25">
      <c r="A291" s="161">
        <v>575</v>
      </c>
      <c r="B291" s="157" t="s">
        <v>625</v>
      </c>
      <c r="C291" s="151">
        <v>0</v>
      </c>
      <c r="D291" s="151">
        <v>0</v>
      </c>
      <c r="E291" s="151">
        <v>0</v>
      </c>
      <c r="F291" s="151">
        <v>0</v>
      </c>
      <c r="G291" s="151">
        <v>0</v>
      </c>
      <c r="H291" s="151">
        <v>0</v>
      </c>
      <c r="I291" s="151">
        <v>0</v>
      </c>
      <c r="J291" s="151">
        <v>0</v>
      </c>
      <c r="K291" s="151">
        <v>0</v>
      </c>
      <c r="L291" s="151">
        <v>0</v>
      </c>
      <c r="M291" s="149">
        <f t="shared" si="45"/>
        <v>0</v>
      </c>
      <c r="N291" s="160"/>
    </row>
    <row r="292" spans="1:14" customFormat="1" ht="25.5" customHeight="1" x14ac:dyDescent="0.25">
      <c r="A292" s="161">
        <v>576</v>
      </c>
      <c r="B292" s="157" t="s">
        <v>626</v>
      </c>
      <c r="C292" s="151">
        <v>0</v>
      </c>
      <c r="D292" s="151">
        <v>0</v>
      </c>
      <c r="E292" s="151">
        <v>0</v>
      </c>
      <c r="F292" s="151">
        <v>0</v>
      </c>
      <c r="G292" s="151">
        <v>0</v>
      </c>
      <c r="H292" s="151">
        <v>0</v>
      </c>
      <c r="I292" s="151">
        <v>0</v>
      </c>
      <c r="J292" s="151">
        <v>0</v>
      </c>
      <c r="K292" s="151">
        <v>0</v>
      </c>
      <c r="L292" s="151">
        <v>0</v>
      </c>
      <c r="M292" s="149">
        <f t="shared" si="45"/>
        <v>0</v>
      </c>
      <c r="N292" s="160"/>
    </row>
    <row r="293" spans="1:14" customFormat="1" ht="25.5" customHeight="1" x14ac:dyDescent="0.25">
      <c r="A293" s="161">
        <v>577</v>
      </c>
      <c r="B293" s="157" t="s">
        <v>627</v>
      </c>
      <c r="C293" s="151">
        <v>0</v>
      </c>
      <c r="D293" s="151">
        <v>0</v>
      </c>
      <c r="E293" s="151">
        <v>0</v>
      </c>
      <c r="F293" s="151">
        <v>0</v>
      </c>
      <c r="G293" s="151">
        <v>0</v>
      </c>
      <c r="H293" s="151">
        <v>0</v>
      </c>
      <c r="I293" s="151">
        <v>0</v>
      </c>
      <c r="J293" s="151">
        <v>0</v>
      </c>
      <c r="K293" s="151">
        <v>0</v>
      </c>
      <c r="L293" s="151">
        <v>0</v>
      </c>
      <c r="M293" s="149">
        <f t="shared" si="45"/>
        <v>0</v>
      </c>
      <c r="N293" s="160"/>
    </row>
    <row r="294" spans="1:14" customFormat="1" ht="25.5" customHeight="1" x14ac:dyDescent="0.25">
      <c r="A294" s="161">
        <v>578</v>
      </c>
      <c r="B294" s="157" t="s">
        <v>628</v>
      </c>
      <c r="C294" s="151">
        <v>0</v>
      </c>
      <c r="D294" s="151">
        <v>0</v>
      </c>
      <c r="E294" s="151">
        <v>0</v>
      </c>
      <c r="F294" s="151">
        <v>0</v>
      </c>
      <c r="G294" s="151">
        <v>0</v>
      </c>
      <c r="H294" s="151">
        <v>0</v>
      </c>
      <c r="I294" s="151">
        <v>0</v>
      </c>
      <c r="J294" s="151">
        <v>0</v>
      </c>
      <c r="K294" s="151">
        <v>0</v>
      </c>
      <c r="L294" s="151">
        <v>0</v>
      </c>
      <c r="M294" s="149">
        <f t="shared" si="45"/>
        <v>0</v>
      </c>
      <c r="N294" s="160"/>
    </row>
    <row r="295" spans="1:14" customFormat="1" ht="25.5" customHeight="1" x14ac:dyDescent="0.25">
      <c r="A295" s="161">
        <v>579</v>
      </c>
      <c r="B295" s="157" t="s">
        <v>629</v>
      </c>
      <c r="C295" s="151">
        <v>0</v>
      </c>
      <c r="D295" s="151">
        <v>0</v>
      </c>
      <c r="E295" s="151">
        <v>0</v>
      </c>
      <c r="F295" s="151">
        <v>0</v>
      </c>
      <c r="G295" s="151">
        <v>0</v>
      </c>
      <c r="H295" s="151">
        <v>0</v>
      </c>
      <c r="I295" s="151">
        <v>0</v>
      </c>
      <c r="J295" s="151">
        <v>0</v>
      </c>
      <c r="K295" s="151">
        <v>0</v>
      </c>
      <c r="L295" s="151">
        <v>0</v>
      </c>
      <c r="M295" s="149">
        <f t="shared" si="45"/>
        <v>0</v>
      </c>
      <c r="N295" s="160"/>
    </row>
    <row r="296" spans="1:14" customFormat="1" ht="25.5" customHeight="1" x14ac:dyDescent="0.25">
      <c r="A296" s="154">
        <v>5800</v>
      </c>
      <c r="B296" s="155" t="s">
        <v>630</v>
      </c>
      <c r="C296" s="148">
        <f t="shared" ref="C296:N296" si="51">SUM(C297:C300)</f>
        <v>0</v>
      </c>
      <c r="D296" s="148">
        <f>SUM(D297:D300)</f>
        <v>0</v>
      </c>
      <c r="E296" s="148">
        <f t="shared" si="51"/>
        <v>0</v>
      </c>
      <c r="F296" s="148">
        <f t="shared" si="51"/>
        <v>0</v>
      </c>
      <c r="G296" s="148">
        <f t="shared" si="51"/>
        <v>0</v>
      </c>
      <c r="H296" s="148">
        <f t="shared" si="51"/>
        <v>0</v>
      </c>
      <c r="I296" s="148">
        <f t="shared" si="51"/>
        <v>0</v>
      </c>
      <c r="J296" s="148">
        <f t="shared" si="51"/>
        <v>0</v>
      </c>
      <c r="K296" s="148">
        <f t="shared" si="51"/>
        <v>0</v>
      </c>
      <c r="L296" s="148">
        <f t="shared" si="51"/>
        <v>0</v>
      </c>
      <c r="M296" s="148">
        <f t="shared" si="45"/>
        <v>0</v>
      </c>
      <c r="N296" s="164">
        <f t="shared" si="51"/>
        <v>0</v>
      </c>
    </row>
    <row r="297" spans="1:14" customFormat="1" ht="25.5" customHeight="1" x14ac:dyDescent="0.25">
      <c r="A297" s="161">
        <v>581</v>
      </c>
      <c r="B297" s="157" t="s">
        <v>631</v>
      </c>
      <c r="C297" s="151">
        <v>0</v>
      </c>
      <c r="D297" s="151">
        <v>0</v>
      </c>
      <c r="E297" s="151">
        <v>0</v>
      </c>
      <c r="F297" s="151">
        <v>0</v>
      </c>
      <c r="G297" s="151">
        <v>0</v>
      </c>
      <c r="H297" s="151">
        <v>0</v>
      </c>
      <c r="I297" s="151">
        <v>0</v>
      </c>
      <c r="J297" s="151">
        <v>0</v>
      </c>
      <c r="K297" s="151">
        <v>0</v>
      </c>
      <c r="L297" s="151">
        <v>0</v>
      </c>
      <c r="M297" s="149">
        <f t="shared" si="45"/>
        <v>0</v>
      </c>
      <c r="N297" s="160"/>
    </row>
    <row r="298" spans="1:14" customFormat="1" ht="25.5" customHeight="1" x14ac:dyDescent="0.25">
      <c r="A298" s="161">
        <v>582</v>
      </c>
      <c r="B298" s="157" t="s">
        <v>632</v>
      </c>
      <c r="C298" s="151">
        <v>0</v>
      </c>
      <c r="D298" s="151">
        <v>0</v>
      </c>
      <c r="E298" s="151">
        <v>0</v>
      </c>
      <c r="F298" s="151">
        <v>0</v>
      </c>
      <c r="G298" s="151">
        <v>0</v>
      </c>
      <c r="H298" s="151">
        <v>0</v>
      </c>
      <c r="I298" s="151">
        <v>0</v>
      </c>
      <c r="J298" s="151">
        <v>0</v>
      </c>
      <c r="K298" s="151">
        <v>0</v>
      </c>
      <c r="L298" s="151">
        <v>0</v>
      </c>
      <c r="M298" s="149">
        <f t="shared" si="45"/>
        <v>0</v>
      </c>
      <c r="N298" s="160"/>
    </row>
    <row r="299" spans="1:14" customFormat="1" ht="25.5" customHeight="1" x14ac:dyDescent="0.25">
      <c r="A299" s="161">
        <v>583</v>
      </c>
      <c r="B299" s="157" t="s">
        <v>633</v>
      </c>
      <c r="C299" s="151">
        <v>0</v>
      </c>
      <c r="D299" s="151">
        <v>0</v>
      </c>
      <c r="E299" s="151">
        <v>0</v>
      </c>
      <c r="F299" s="151">
        <v>0</v>
      </c>
      <c r="G299" s="151">
        <v>0</v>
      </c>
      <c r="H299" s="151">
        <v>0</v>
      </c>
      <c r="I299" s="151">
        <v>0</v>
      </c>
      <c r="J299" s="151">
        <v>0</v>
      </c>
      <c r="K299" s="151">
        <v>0</v>
      </c>
      <c r="L299" s="151">
        <v>0</v>
      </c>
      <c r="M299" s="149">
        <f t="shared" si="45"/>
        <v>0</v>
      </c>
      <c r="N299" s="160"/>
    </row>
    <row r="300" spans="1:14" customFormat="1" ht="25.5" customHeight="1" x14ac:dyDescent="0.25">
      <c r="A300" s="161">
        <v>589</v>
      </c>
      <c r="B300" s="157" t="s">
        <v>634</v>
      </c>
      <c r="C300" s="151">
        <v>0</v>
      </c>
      <c r="D300" s="151">
        <v>0</v>
      </c>
      <c r="E300" s="151">
        <v>0</v>
      </c>
      <c r="F300" s="151">
        <v>0</v>
      </c>
      <c r="G300" s="151">
        <v>0</v>
      </c>
      <c r="H300" s="151">
        <v>0</v>
      </c>
      <c r="I300" s="151">
        <v>0</v>
      </c>
      <c r="J300" s="151">
        <v>0</v>
      </c>
      <c r="K300" s="151">
        <v>0</v>
      </c>
      <c r="L300" s="151">
        <v>0</v>
      </c>
      <c r="M300" s="149">
        <f t="shared" si="45"/>
        <v>0</v>
      </c>
      <c r="N300" s="160"/>
    </row>
    <row r="301" spans="1:14" customFormat="1" ht="25.5" customHeight="1" x14ac:dyDescent="0.25">
      <c r="A301" s="154">
        <v>5900</v>
      </c>
      <c r="B301" s="155" t="s">
        <v>635</v>
      </c>
      <c r="C301" s="148">
        <f t="shared" ref="C301:N301" si="52">SUM(C302:C310)</f>
        <v>69600</v>
      </c>
      <c r="D301" s="148">
        <f>SUM(D302:D310)</f>
        <v>0</v>
      </c>
      <c r="E301" s="148">
        <f t="shared" si="52"/>
        <v>0</v>
      </c>
      <c r="F301" s="148">
        <f t="shared" si="52"/>
        <v>0</v>
      </c>
      <c r="G301" s="148">
        <f t="shared" si="52"/>
        <v>0</v>
      </c>
      <c r="H301" s="148">
        <f t="shared" si="52"/>
        <v>0</v>
      </c>
      <c r="I301" s="148">
        <f t="shared" si="52"/>
        <v>0</v>
      </c>
      <c r="J301" s="148">
        <f t="shared" si="52"/>
        <v>0</v>
      </c>
      <c r="K301" s="148">
        <f t="shared" si="52"/>
        <v>0</v>
      </c>
      <c r="L301" s="148">
        <f t="shared" si="52"/>
        <v>0</v>
      </c>
      <c r="M301" s="148">
        <f t="shared" si="45"/>
        <v>69600</v>
      </c>
      <c r="N301" s="164">
        <f t="shared" si="52"/>
        <v>0</v>
      </c>
    </row>
    <row r="302" spans="1:14" customFormat="1" ht="25.5" customHeight="1" x14ac:dyDescent="0.25">
      <c r="A302" s="161">
        <v>591</v>
      </c>
      <c r="B302" s="157" t="s">
        <v>636</v>
      </c>
      <c r="C302" s="151">
        <v>69600</v>
      </c>
      <c r="D302" s="151">
        <v>0</v>
      </c>
      <c r="E302" s="151">
        <v>0</v>
      </c>
      <c r="F302" s="151">
        <v>0</v>
      </c>
      <c r="G302" s="151">
        <v>0</v>
      </c>
      <c r="H302" s="151">
        <v>0</v>
      </c>
      <c r="I302" s="151">
        <v>0</v>
      </c>
      <c r="J302" s="151">
        <v>0</v>
      </c>
      <c r="K302" s="151">
        <v>0</v>
      </c>
      <c r="L302" s="151">
        <v>0</v>
      </c>
      <c r="M302" s="149">
        <f t="shared" si="45"/>
        <v>69600</v>
      </c>
      <c r="N302" s="160"/>
    </row>
    <row r="303" spans="1:14" customFormat="1" ht="25.5" customHeight="1" x14ac:dyDescent="0.25">
      <c r="A303" s="161">
        <v>592</v>
      </c>
      <c r="B303" s="157" t="s">
        <v>637</v>
      </c>
      <c r="C303" s="151">
        <v>0</v>
      </c>
      <c r="D303" s="151">
        <v>0</v>
      </c>
      <c r="E303" s="151">
        <v>0</v>
      </c>
      <c r="F303" s="151">
        <v>0</v>
      </c>
      <c r="G303" s="151">
        <v>0</v>
      </c>
      <c r="H303" s="151">
        <v>0</v>
      </c>
      <c r="I303" s="151">
        <v>0</v>
      </c>
      <c r="J303" s="151">
        <v>0</v>
      </c>
      <c r="K303" s="151">
        <v>0</v>
      </c>
      <c r="L303" s="151">
        <v>0</v>
      </c>
      <c r="M303" s="149">
        <f t="shared" si="45"/>
        <v>0</v>
      </c>
      <c r="N303" s="160"/>
    </row>
    <row r="304" spans="1:14" customFormat="1" ht="25.5" customHeight="1" x14ac:dyDescent="0.25">
      <c r="A304" s="161">
        <v>593</v>
      </c>
      <c r="B304" s="157" t="s">
        <v>638</v>
      </c>
      <c r="C304" s="151">
        <v>0</v>
      </c>
      <c r="D304" s="151">
        <v>0</v>
      </c>
      <c r="E304" s="151">
        <v>0</v>
      </c>
      <c r="F304" s="151">
        <v>0</v>
      </c>
      <c r="G304" s="151">
        <v>0</v>
      </c>
      <c r="H304" s="151">
        <v>0</v>
      </c>
      <c r="I304" s="151">
        <v>0</v>
      </c>
      <c r="J304" s="151">
        <v>0</v>
      </c>
      <c r="K304" s="151">
        <v>0</v>
      </c>
      <c r="L304" s="151">
        <v>0</v>
      </c>
      <c r="M304" s="149">
        <f t="shared" si="45"/>
        <v>0</v>
      </c>
      <c r="N304" s="160"/>
    </row>
    <row r="305" spans="1:14" customFormat="1" ht="25.5" customHeight="1" x14ac:dyDescent="0.25">
      <c r="A305" s="161">
        <v>594</v>
      </c>
      <c r="B305" s="157" t="s">
        <v>2</v>
      </c>
      <c r="C305" s="151">
        <v>0</v>
      </c>
      <c r="D305" s="151">
        <v>0</v>
      </c>
      <c r="E305" s="151">
        <v>0</v>
      </c>
      <c r="F305" s="151">
        <v>0</v>
      </c>
      <c r="G305" s="151">
        <v>0</v>
      </c>
      <c r="H305" s="151">
        <v>0</v>
      </c>
      <c r="I305" s="151">
        <v>0</v>
      </c>
      <c r="J305" s="151">
        <v>0</v>
      </c>
      <c r="K305" s="151">
        <v>0</v>
      </c>
      <c r="L305" s="151">
        <v>0</v>
      </c>
      <c r="M305" s="149">
        <f t="shared" si="45"/>
        <v>0</v>
      </c>
      <c r="N305" s="160"/>
    </row>
    <row r="306" spans="1:14" customFormat="1" ht="25.5" customHeight="1" x14ac:dyDescent="0.25">
      <c r="A306" s="161">
        <v>595</v>
      </c>
      <c r="B306" s="157" t="s">
        <v>639</v>
      </c>
      <c r="C306" s="151">
        <v>0</v>
      </c>
      <c r="D306" s="151">
        <v>0</v>
      </c>
      <c r="E306" s="151">
        <v>0</v>
      </c>
      <c r="F306" s="151">
        <v>0</v>
      </c>
      <c r="G306" s="151">
        <v>0</v>
      </c>
      <c r="H306" s="151">
        <v>0</v>
      </c>
      <c r="I306" s="151">
        <v>0</v>
      </c>
      <c r="J306" s="151">
        <v>0</v>
      </c>
      <c r="K306" s="151">
        <v>0</v>
      </c>
      <c r="L306" s="151">
        <v>0</v>
      </c>
      <c r="M306" s="149">
        <f t="shared" si="45"/>
        <v>0</v>
      </c>
      <c r="N306" s="160"/>
    </row>
    <row r="307" spans="1:14" customFormat="1" ht="25.5" customHeight="1" x14ac:dyDescent="0.25">
      <c r="A307" s="161">
        <v>596</v>
      </c>
      <c r="B307" s="157" t="s">
        <v>640</v>
      </c>
      <c r="C307" s="151">
        <v>0</v>
      </c>
      <c r="D307" s="151">
        <v>0</v>
      </c>
      <c r="E307" s="151">
        <v>0</v>
      </c>
      <c r="F307" s="151">
        <v>0</v>
      </c>
      <c r="G307" s="151">
        <v>0</v>
      </c>
      <c r="H307" s="151">
        <v>0</v>
      </c>
      <c r="I307" s="151">
        <v>0</v>
      </c>
      <c r="J307" s="151">
        <v>0</v>
      </c>
      <c r="K307" s="151">
        <v>0</v>
      </c>
      <c r="L307" s="151">
        <v>0</v>
      </c>
      <c r="M307" s="149">
        <f t="shared" si="45"/>
        <v>0</v>
      </c>
      <c r="N307" s="160"/>
    </row>
    <row r="308" spans="1:14" customFormat="1" ht="25.5" customHeight="1" x14ac:dyDescent="0.25">
      <c r="A308" s="161">
        <v>597</v>
      </c>
      <c r="B308" s="157" t="s">
        <v>641</v>
      </c>
      <c r="C308" s="151">
        <v>0</v>
      </c>
      <c r="D308" s="151">
        <v>0</v>
      </c>
      <c r="E308" s="151">
        <v>0</v>
      </c>
      <c r="F308" s="151">
        <v>0</v>
      </c>
      <c r="G308" s="151">
        <v>0</v>
      </c>
      <c r="H308" s="151">
        <v>0</v>
      </c>
      <c r="I308" s="151">
        <v>0</v>
      </c>
      <c r="J308" s="151">
        <v>0</v>
      </c>
      <c r="K308" s="151">
        <v>0</v>
      </c>
      <c r="L308" s="151">
        <v>0</v>
      </c>
      <c r="M308" s="149">
        <f t="shared" si="45"/>
        <v>0</v>
      </c>
      <c r="N308" s="160"/>
    </row>
    <row r="309" spans="1:14" customFormat="1" ht="25.5" customHeight="1" x14ac:dyDescent="0.25">
      <c r="A309" s="161">
        <v>598</v>
      </c>
      <c r="B309" s="157" t="s">
        <v>642</v>
      </c>
      <c r="C309" s="151">
        <v>0</v>
      </c>
      <c r="D309" s="151">
        <v>0</v>
      </c>
      <c r="E309" s="151">
        <v>0</v>
      </c>
      <c r="F309" s="151">
        <v>0</v>
      </c>
      <c r="G309" s="151">
        <v>0</v>
      </c>
      <c r="H309" s="151">
        <v>0</v>
      </c>
      <c r="I309" s="151">
        <v>0</v>
      </c>
      <c r="J309" s="151">
        <v>0</v>
      </c>
      <c r="K309" s="151">
        <v>0</v>
      </c>
      <c r="L309" s="151">
        <v>0</v>
      </c>
      <c r="M309" s="149">
        <f t="shared" si="45"/>
        <v>0</v>
      </c>
      <c r="N309" s="160"/>
    </row>
    <row r="310" spans="1:14" customFormat="1" ht="25.5" customHeight="1" x14ac:dyDescent="0.25">
      <c r="A310" s="161">
        <v>599</v>
      </c>
      <c r="B310" s="157" t="s">
        <v>643</v>
      </c>
      <c r="C310" s="151">
        <v>0</v>
      </c>
      <c r="D310" s="151">
        <v>0</v>
      </c>
      <c r="E310" s="151">
        <v>0</v>
      </c>
      <c r="F310" s="151">
        <v>0</v>
      </c>
      <c r="G310" s="151">
        <v>0</v>
      </c>
      <c r="H310" s="151">
        <v>0</v>
      </c>
      <c r="I310" s="151">
        <v>0</v>
      </c>
      <c r="J310" s="151">
        <v>0</v>
      </c>
      <c r="K310" s="151">
        <v>0</v>
      </c>
      <c r="L310" s="151">
        <v>0</v>
      </c>
      <c r="M310" s="149">
        <f t="shared" si="45"/>
        <v>0</v>
      </c>
      <c r="N310" s="160"/>
    </row>
    <row r="311" spans="1:14" s="89" customFormat="1" ht="25.5" customHeight="1" x14ac:dyDescent="0.25">
      <c r="A311" s="430">
        <v>6000</v>
      </c>
      <c r="B311" s="431" t="s">
        <v>94</v>
      </c>
      <c r="C311" s="429">
        <f t="shared" ref="C311:N311" si="53">C312+C321+C330</f>
        <v>0</v>
      </c>
      <c r="D311" s="429">
        <f>D312+D321+D330</f>
        <v>0</v>
      </c>
      <c r="E311" s="429">
        <f t="shared" si="53"/>
        <v>2834676</v>
      </c>
      <c r="F311" s="429">
        <f t="shared" si="53"/>
        <v>0</v>
      </c>
      <c r="G311" s="429">
        <f t="shared" si="53"/>
        <v>0</v>
      </c>
      <c r="H311" s="429">
        <f t="shared" si="53"/>
        <v>0</v>
      </c>
      <c r="I311" s="429">
        <f t="shared" si="53"/>
        <v>0</v>
      </c>
      <c r="J311" s="429">
        <f t="shared" si="53"/>
        <v>7928484</v>
      </c>
      <c r="K311" s="429">
        <f t="shared" si="53"/>
        <v>0</v>
      </c>
      <c r="L311" s="429">
        <f t="shared" si="53"/>
        <v>0</v>
      </c>
      <c r="M311" s="429">
        <f t="shared" si="45"/>
        <v>10763160</v>
      </c>
      <c r="N311" s="167">
        <f t="shared" si="53"/>
        <v>0</v>
      </c>
    </row>
    <row r="312" spans="1:14" customFormat="1" ht="25.5" customHeight="1" x14ac:dyDescent="0.25">
      <c r="A312" s="154">
        <v>6100</v>
      </c>
      <c r="B312" s="155" t="s">
        <v>644</v>
      </c>
      <c r="C312" s="148">
        <f>SUM(C313:C320)</f>
        <v>0</v>
      </c>
      <c r="D312" s="148">
        <f>SUM(D313:D320)</f>
        <v>0</v>
      </c>
      <c r="E312" s="148">
        <f t="shared" ref="E312:N312" si="54">SUM(E313:E320)</f>
        <v>2834676</v>
      </c>
      <c r="F312" s="148">
        <f t="shared" si="54"/>
        <v>0</v>
      </c>
      <c r="G312" s="148">
        <f t="shared" si="54"/>
        <v>0</v>
      </c>
      <c r="H312" s="148">
        <f t="shared" si="54"/>
        <v>0</v>
      </c>
      <c r="I312" s="148">
        <f t="shared" si="54"/>
        <v>0</v>
      </c>
      <c r="J312" s="148">
        <f t="shared" si="54"/>
        <v>7928484</v>
      </c>
      <c r="K312" s="148">
        <f t="shared" si="54"/>
        <v>0</v>
      </c>
      <c r="L312" s="148">
        <f t="shared" si="54"/>
        <v>0</v>
      </c>
      <c r="M312" s="148">
        <f t="shared" si="45"/>
        <v>10763160</v>
      </c>
      <c r="N312" s="164">
        <f t="shared" si="54"/>
        <v>0</v>
      </c>
    </row>
    <row r="313" spans="1:14" customFormat="1" ht="25.5" customHeight="1" x14ac:dyDescent="0.25">
      <c r="A313" s="161">
        <v>611</v>
      </c>
      <c r="B313" s="157" t="s">
        <v>645</v>
      </c>
      <c r="C313" s="151">
        <v>0</v>
      </c>
      <c r="D313" s="151">
        <v>0</v>
      </c>
      <c r="E313" s="151">
        <v>0</v>
      </c>
      <c r="F313" s="151">
        <v>0</v>
      </c>
      <c r="G313" s="151">
        <v>0</v>
      </c>
      <c r="H313" s="151">
        <v>0</v>
      </c>
      <c r="I313" s="151">
        <v>0</v>
      </c>
      <c r="J313" s="151">
        <v>0</v>
      </c>
      <c r="K313" s="151">
        <v>0</v>
      </c>
      <c r="L313" s="151">
        <v>0</v>
      </c>
      <c r="M313" s="149">
        <f t="shared" si="45"/>
        <v>0</v>
      </c>
      <c r="N313" s="160"/>
    </row>
    <row r="314" spans="1:14" customFormat="1" ht="25.5" customHeight="1" x14ac:dyDescent="0.25">
      <c r="A314" s="161">
        <v>612</v>
      </c>
      <c r="B314" s="157" t="s">
        <v>646</v>
      </c>
      <c r="C314" s="151">
        <v>0</v>
      </c>
      <c r="D314" s="151">
        <v>0</v>
      </c>
      <c r="E314" s="151">
        <v>904370</v>
      </c>
      <c r="F314" s="151">
        <v>0</v>
      </c>
      <c r="G314" s="151">
        <v>0</v>
      </c>
      <c r="H314" s="151">
        <v>0</v>
      </c>
      <c r="I314" s="151">
        <v>0</v>
      </c>
      <c r="J314" s="151">
        <v>0</v>
      </c>
      <c r="K314" s="151">
        <v>0</v>
      </c>
      <c r="L314" s="151">
        <v>0</v>
      </c>
      <c r="M314" s="149">
        <f>SUM(C314:L314)</f>
        <v>904370</v>
      </c>
      <c r="N314" s="160"/>
    </row>
    <row r="315" spans="1:14" customFormat="1" ht="31.5" customHeight="1" x14ac:dyDescent="0.25">
      <c r="A315" s="161">
        <v>613</v>
      </c>
      <c r="B315" s="157" t="s">
        <v>647</v>
      </c>
      <c r="C315" s="151">
        <v>0</v>
      </c>
      <c r="D315" s="151">
        <v>0</v>
      </c>
      <c r="E315" s="151">
        <v>0</v>
      </c>
      <c r="F315" s="151">
        <v>0</v>
      </c>
      <c r="G315" s="151">
        <v>0</v>
      </c>
      <c r="H315" s="151">
        <v>0</v>
      </c>
      <c r="I315" s="151">
        <v>0</v>
      </c>
      <c r="J315" s="151">
        <v>0</v>
      </c>
      <c r="K315" s="151">
        <v>0</v>
      </c>
      <c r="L315" s="151">
        <v>0</v>
      </c>
      <c r="M315" s="149">
        <f t="shared" si="45"/>
        <v>0</v>
      </c>
      <c r="N315" s="160"/>
    </row>
    <row r="316" spans="1:14" customFormat="1" ht="25.5" customHeight="1" x14ac:dyDescent="0.25">
      <c r="A316" s="161">
        <v>614</v>
      </c>
      <c r="B316" s="157" t="s">
        <v>648</v>
      </c>
      <c r="C316" s="151">
        <v>0</v>
      </c>
      <c r="D316" s="151">
        <v>0</v>
      </c>
      <c r="E316" s="151">
        <v>1930306</v>
      </c>
      <c r="F316" s="151">
        <v>0</v>
      </c>
      <c r="G316" s="151">
        <v>0</v>
      </c>
      <c r="H316" s="151"/>
      <c r="I316" s="151">
        <v>0</v>
      </c>
      <c r="J316" s="151">
        <v>7928484</v>
      </c>
      <c r="K316" s="151">
        <v>0</v>
      </c>
      <c r="L316" s="151">
        <v>0</v>
      </c>
      <c r="M316" s="149">
        <f>SUM(C316:L316)</f>
        <v>9858790</v>
      </c>
      <c r="N316" s="160"/>
    </row>
    <row r="317" spans="1:14" customFormat="1" ht="25.5" customHeight="1" x14ac:dyDescent="0.25">
      <c r="A317" s="161">
        <v>615</v>
      </c>
      <c r="B317" s="157" t="s">
        <v>649</v>
      </c>
      <c r="C317" s="151">
        <v>0</v>
      </c>
      <c r="D317" s="151">
        <v>0</v>
      </c>
      <c r="E317" s="151">
        <v>0</v>
      </c>
      <c r="F317" s="151">
        <v>0</v>
      </c>
      <c r="G317" s="151">
        <v>0</v>
      </c>
      <c r="H317" s="151">
        <v>0</v>
      </c>
      <c r="I317" s="151">
        <v>0</v>
      </c>
      <c r="J317" s="151">
        <v>0</v>
      </c>
      <c r="K317" s="151">
        <v>0</v>
      </c>
      <c r="L317" s="151">
        <v>0</v>
      </c>
      <c r="M317" s="149">
        <f t="shared" si="45"/>
        <v>0</v>
      </c>
      <c r="N317" s="160"/>
    </row>
    <row r="318" spans="1:14" customFormat="1" ht="25.5" customHeight="1" x14ac:dyDescent="0.25">
      <c r="A318" s="161">
        <v>616</v>
      </c>
      <c r="B318" s="157" t="s">
        <v>650</v>
      </c>
      <c r="C318" s="151">
        <v>0</v>
      </c>
      <c r="D318" s="151">
        <v>0</v>
      </c>
      <c r="E318" s="151">
        <v>0</v>
      </c>
      <c r="F318" s="151">
        <v>0</v>
      </c>
      <c r="G318" s="151">
        <v>0</v>
      </c>
      <c r="H318" s="151">
        <v>0</v>
      </c>
      <c r="I318" s="151">
        <v>0</v>
      </c>
      <c r="J318" s="151">
        <v>0</v>
      </c>
      <c r="K318" s="151">
        <v>0</v>
      </c>
      <c r="L318" s="151">
        <v>0</v>
      </c>
      <c r="M318" s="149">
        <f t="shared" si="45"/>
        <v>0</v>
      </c>
      <c r="N318" s="160"/>
    </row>
    <row r="319" spans="1:14" customFormat="1" ht="25.5" customHeight="1" x14ac:dyDescent="0.25">
      <c r="A319" s="161">
        <v>617</v>
      </c>
      <c r="B319" s="157" t="s">
        <v>651</v>
      </c>
      <c r="C319" s="151">
        <v>0</v>
      </c>
      <c r="D319" s="151">
        <v>0</v>
      </c>
      <c r="E319" s="151">
        <v>0</v>
      </c>
      <c r="F319" s="151">
        <v>0</v>
      </c>
      <c r="G319" s="151">
        <v>0</v>
      </c>
      <c r="H319" s="151">
        <v>0</v>
      </c>
      <c r="I319" s="151">
        <v>0</v>
      </c>
      <c r="J319" s="151">
        <v>0</v>
      </c>
      <c r="K319" s="151">
        <v>0</v>
      </c>
      <c r="L319" s="151">
        <v>0</v>
      </c>
      <c r="M319" s="149">
        <f t="shared" si="45"/>
        <v>0</v>
      </c>
      <c r="N319" s="160"/>
    </row>
    <row r="320" spans="1:14" customFormat="1" ht="36.75" customHeight="1" x14ac:dyDescent="0.25">
      <c r="A320" s="161">
        <v>619</v>
      </c>
      <c r="B320" s="157" t="s">
        <v>652</v>
      </c>
      <c r="C320" s="151">
        <v>0</v>
      </c>
      <c r="D320" s="151">
        <v>0</v>
      </c>
      <c r="E320" s="151">
        <v>0</v>
      </c>
      <c r="F320" s="151">
        <v>0</v>
      </c>
      <c r="G320" s="151">
        <v>0</v>
      </c>
      <c r="H320" s="151">
        <v>0</v>
      </c>
      <c r="I320" s="151">
        <v>0</v>
      </c>
      <c r="J320" s="151">
        <v>0</v>
      </c>
      <c r="K320" s="151">
        <v>0</v>
      </c>
      <c r="L320" s="151">
        <v>0</v>
      </c>
      <c r="M320" s="149">
        <f t="shared" si="45"/>
        <v>0</v>
      </c>
      <c r="N320" s="160"/>
    </row>
    <row r="321" spans="1:14" customFormat="1" ht="25.5" customHeight="1" x14ac:dyDescent="0.25">
      <c r="A321" s="154">
        <v>6200</v>
      </c>
      <c r="B321" s="155" t="s">
        <v>653</v>
      </c>
      <c r="C321" s="148">
        <f t="shared" ref="C321:N321" si="55">SUM(C322:C329)</f>
        <v>0</v>
      </c>
      <c r="D321" s="148">
        <f>SUM(D322:D329)</f>
        <v>0</v>
      </c>
      <c r="E321" s="148">
        <f t="shared" si="55"/>
        <v>0</v>
      </c>
      <c r="F321" s="148">
        <f t="shared" si="55"/>
        <v>0</v>
      </c>
      <c r="G321" s="148">
        <f t="shared" si="55"/>
        <v>0</v>
      </c>
      <c r="H321" s="148">
        <f t="shared" si="55"/>
        <v>0</v>
      </c>
      <c r="I321" s="148">
        <f t="shared" si="55"/>
        <v>0</v>
      </c>
      <c r="J321" s="148">
        <f t="shared" si="55"/>
        <v>0</v>
      </c>
      <c r="K321" s="148">
        <f t="shared" si="55"/>
        <v>0</v>
      </c>
      <c r="L321" s="148">
        <f t="shared" si="55"/>
        <v>0</v>
      </c>
      <c r="M321" s="148">
        <f t="shared" si="45"/>
        <v>0</v>
      </c>
      <c r="N321" s="164">
        <f t="shared" si="55"/>
        <v>0</v>
      </c>
    </row>
    <row r="322" spans="1:14" customFormat="1" ht="25.5" customHeight="1" x14ac:dyDescent="0.25">
      <c r="A322" s="161">
        <v>621</v>
      </c>
      <c r="B322" s="157" t="s">
        <v>645</v>
      </c>
      <c r="C322" s="151">
        <v>0</v>
      </c>
      <c r="D322" s="151">
        <v>0</v>
      </c>
      <c r="E322" s="151">
        <v>0</v>
      </c>
      <c r="F322" s="151">
        <v>0</v>
      </c>
      <c r="G322" s="151">
        <v>0</v>
      </c>
      <c r="H322" s="151">
        <v>0</v>
      </c>
      <c r="I322" s="151">
        <v>0</v>
      </c>
      <c r="J322" s="151">
        <v>0</v>
      </c>
      <c r="K322" s="151">
        <v>0</v>
      </c>
      <c r="L322" s="151">
        <v>0</v>
      </c>
      <c r="M322" s="149">
        <f t="shared" si="45"/>
        <v>0</v>
      </c>
      <c r="N322" s="160"/>
    </row>
    <row r="323" spans="1:14" customFormat="1" ht="25.5" customHeight="1" x14ac:dyDescent="0.25">
      <c r="A323" s="161">
        <v>622</v>
      </c>
      <c r="B323" s="157" t="s">
        <v>654</v>
      </c>
      <c r="C323" s="151">
        <v>0</v>
      </c>
      <c r="D323" s="151">
        <v>0</v>
      </c>
      <c r="E323" s="151">
        <v>0</v>
      </c>
      <c r="F323" s="151">
        <v>0</v>
      </c>
      <c r="G323" s="151">
        <v>0</v>
      </c>
      <c r="H323" s="151">
        <v>0</v>
      </c>
      <c r="I323" s="151">
        <v>0</v>
      </c>
      <c r="J323" s="151">
        <v>0</v>
      </c>
      <c r="K323" s="151">
        <v>0</v>
      </c>
      <c r="L323" s="151">
        <v>0</v>
      </c>
      <c r="M323" s="149">
        <f t="shared" si="45"/>
        <v>0</v>
      </c>
      <c r="N323" s="160"/>
    </row>
    <row r="324" spans="1:14" customFormat="1" ht="25.5" x14ac:dyDescent="0.25">
      <c r="A324" s="161">
        <v>623</v>
      </c>
      <c r="B324" s="157" t="s">
        <v>655</v>
      </c>
      <c r="C324" s="151">
        <v>0</v>
      </c>
      <c r="D324" s="151">
        <v>0</v>
      </c>
      <c r="E324" s="151">
        <v>0</v>
      </c>
      <c r="F324" s="151">
        <v>0</v>
      </c>
      <c r="G324" s="151">
        <v>0</v>
      </c>
      <c r="H324" s="151">
        <v>0</v>
      </c>
      <c r="I324" s="151">
        <v>0</v>
      </c>
      <c r="J324" s="151">
        <v>0</v>
      </c>
      <c r="K324" s="151">
        <v>0</v>
      </c>
      <c r="L324" s="151">
        <v>0</v>
      </c>
      <c r="M324" s="149">
        <f t="shared" si="45"/>
        <v>0</v>
      </c>
      <c r="N324" s="160"/>
    </row>
    <row r="325" spans="1:14" customFormat="1" ht="25.5" customHeight="1" x14ac:dyDescent="0.25">
      <c r="A325" s="161">
        <v>624</v>
      </c>
      <c r="B325" s="157" t="s">
        <v>648</v>
      </c>
      <c r="C325" s="151">
        <v>0</v>
      </c>
      <c r="D325" s="151">
        <v>0</v>
      </c>
      <c r="E325" s="151">
        <v>0</v>
      </c>
      <c r="F325" s="151">
        <v>0</v>
      </c>
      <c r="G325" s="151">
        <v>0</v>
      </c>
      <c r="H325" s="151">
        <v>0</v>
      </c>
      <c r="I325" s="151">
        <v>0</v>
      </c>
      <c r="J325" s="151">
        <v>0</v>
      </c>
      <c r="K325" s="151">
        <v>0</v>
      </c>
      <c r="L325" s="151">
        <v>0</v>
      </c>
      <c r="M325" s="149">
        <f t="shared" si="45"/>
        <v>0</v>
      </c>
      <c r="N325" s="160"/>
    </row>
    <row r="326" spans="1:14" customFormat="1" ht="25.5" customHeight="1" x14ac:dyDescent="0.25">
      <c r="A326" s="161">
        <v>625</v>
      </c>
      <c r="B326" s="157" t="s">
        <v>649</v>
      </c>
      <c r="C326" s="151">
        <v>0</v>
      </c>
      <c r="D326" s="151">
        <v>0</v>
      </c>
      <c r="E326" s="151">
        <v>0</v>
      </c>
      <c r="F326" s="151">
        <v>0</v>
      </c>
      <c r="G326" s="151">
        <v>0</v>
      </c>
      <c r="H326" s="151">
        <v>0</v>
      </c>
      <c r="I326" s="151">
        <v>0</v>
      </c>
      <c r="J326" s="151">
        <v>0</v>
      </c>
      <c r="K326" s="151">
        <v>0</v>
      </c>
      <c r="L326" s="151">
        <v>0</v>
      </c>
      <c r="M326" s="149">
        <f t="shared" si="45"/>
        <v>0</v>
      </c>
      <c r="N326" s="160"/>
    </row>
    <row r="327" spans="1:14" customFormat="1" ht="25.5" customHeight="1" x14ac:dyDescent="0.25">
      <c r="A327" s="161">
        <v>626</v>
      </c>
      <c r="B327" s="157" t="s">
        <v>650</v>
      </c>
      <c r="C327" s="151">
        <v>0</v>
      </c>
      <c r="D327" s="151">
        <v>0</v>
      </c>
      <c r="E327" s="151">
        <v>0</v>
      </c>
      <c r="F327" s="151">
        <v>0</v>
      </c>
      <c r="G327" s="151">
        <v>0</v>
      </c>
      <c r="H327" s="151">
        <v>0</v>
      </c>
      <c r="I327" s="151">
        <v>0</v>
      </c>
      <c r="J327" s="151">
        <v>0</v>
      </c>
      <c r="K327" s="151">
        <v>0</v>
      </c>
      <c r="L327" s="151">
        <v>0</v>
      </c>
      <c r="M327" s="149">
        <f t="shared" ref="M327:M390" si="56">SUM(C327:L327)</f>
        <v>0</v>
      </c>
      <c r="N327" s="160"/>
    </row>
    <row r="328" spans="1:14" customFormat="1" ht="25.5" customHeight="1" x14ac:dyDescent="0.25">
      <c r="A328" s="161">
        <v>627</v>
      </c>
      <c r="B328" s="157" t="s">
        <v>651</v>
      </c>
      <c r="C328" s="151">
        <v>0</v>
      </c>
      <c r="D328" s="151">
        <v>0</v>
      </c>
      <c r="E328" s="151">
        <v>0</v>
      </c>
      <c r="F328" s="151">
        <v>0</v>
      </c>
      <c r="G328" s="151">
        <v>0</v>
      </c>
      <c r="H328" s="151">
        <v>0</v>
      </c>
      <c r="I328" s="151">
        <v>0</v>
      </c>
      <c r="J328" s="151">
        <v>0</v>
      </c>
      <c r="K328" s="151">
        <v>0</v>
      </c>
      <c r="L328" s="151">
        <v>0</v>
      </c>
      <c r="M328" s="149">
        <f t="shared" si="56"/>
        <v>0</v>
      </c>
      <c r="N328" s="160"/>
    </row>
    <row r="329" spans="1:14" customFormat="1" ht="25.5" x14ac:dyDescent="0.25">
      <c r="A329" s="161">
        <v>629</v>
      </c>
      <c r="B329" s="157" t="s">
        <v>656</v>
      </c>
      <c r="C329" s="151">
        <v>0</v>
      </c>
      <c r="D329" s="151">
        <v>0</v>
      </c>
      <c r="E329" s="151">
        <v>0</v>
      </c>
      <c r="F329" s="151">
        <v>0</v>
      </c>
      <c r="G329" s="151">
        <v>0</v>
      </c>
      <c r="H329" s="151">
        <v>0</v>
      </c>
      <c r="I329" s="151">
        <v>0</v>
      </c>
      <c r="J329" s="151">
        <v>0</v>
      </c>
      <c r="K329" s="151">
        <v>0</v>
      </c>
      <c r="L329" s="151">
        <v>0</v>
      </c>
      <c r="M329" s="149">
        <f t="shared" si="56"/>
        <v>0</v>
      </c>
      <c r="N329" s="160"/>
    </row>
    <row r="330" spans="1:14" customFormat="1" ht="25.5" customHeight="1" x14ac:dyDescent="0.25">
      <c r="A330" s="154">
        <v>6300</v>
      </c>
      <c r="B330" s="155" t="s">
        <v>657</v>
      </c>
      <c r="C330" s="148">
        <f t="shared" ref="C330:N330" si="57">SUM(C331:C332)</f>
        <v>0</v>
      </c>
      <c r="D330" s="148">
        <f>SUM(D331:D332)</f>
        <v>0</v>
      </c>
      <c r="E330" s="148">
        <f t="shared" si="57"/>
        <v>0</v>
      </c>
      <c r="F330" s="148">
        <f t="shared" si="57"/>
        <v>0</v>
      </c>
      <c r="G330" s="148">
        <f t="shared" si="57"/>
        <v>0</v>
      </c>
      <c r="H330" s="148">
        <f t="shared" si="57"/>
        <v>0</v>
      </c>
      <c r="I330" s="148">
        <f t="shared" si="57"/>
        <v>0</v>
      </c>
      <c r="J330" s="148">
        <f t="shared" si="57"/>
        <v>0</v>
      </c>
      <c r="K330" s="148">
        <f t="shared" si="57"/>
        <v>0</v>
      </c>
      <c r="L330" s="148">
        <f t="shared" si="57"/>
        <v>0</v>
      </c>
      <c r="M330" s="148">
        <f t="shared" si="56"/>
        <v>0</v>
      </c>
      <c r="N330" s="164">
        <f t="shared" si="57"/>
        <v>0</v>
      </c>
    </row>
    <row r="331" spans="1:14" customFormat="1" ht="35.25" customHeight="1" x14ac:dyDescent="0.25">
      <c r="A331" s="161">
        <v>631</v>
      </c>
      <c r="B331" s="157" t="s">
        <v>658</v>
      </c>
      <c r="C331" s="151">
        <v>0</v>
      </c>
      <c r="D331" s="151">
        <v>0</v>
      </c>
      <c r="E331" s="151">
        <v>0</v>
      </c>
      <c r="F331" s="151">
        <v>0</v>
      </c>
      <c r="G331" s="151">
        <v>0</v>
      </c>
      <c r="H331" s="151">
        <v>0</v>
      </c>
      <c r="I331" s="151">
        <v>0</v>
      </c>
      <c r="J331" s="151">
        <v>0</v>
      </c>
      <c r="K331" s="151">
        <v>0</v>
      </c>
      <c r="L331" s="151">
        <v>0</v>
      </c>
      <c r="M331" s="149">
        <f t="shared" si="56"/>
        <v>0</v>
      </c>
      <c r="N331" s="160"/>
    </row>
    <row r="332" spans="1:14" customFormat="1" ht="33" customHeight="1" x14ac:dyDescent="0.25">
      <c r="A332" s="161">
        <v>632</v>
      </c>
      <c r="B332" s="157" t="s">
        <v>659</v>
      </c>
      <c r="C332" s="151">
        <v>0</v>
      </c>
      <c r="D332" s="151">
        <v>0</v>
      </c>
      <c r="E332" s="151">
        <v>0</v>
      </c>
      <c r="F332" s="151">
        <v>0</v>
      </c>
      <c r="G332" s="151">
        <v>0</v>
      </c>
      <c r="H332" s="151">
        <v>0</v>
      </c>
      <c r="I332" s="151">
        <v>0</v>
      </c>
      <c r="J332" s="151">
        <v>0</v>
      </c>
      <c r="K332" s="151">
        <v>0</v>
      </c>
      <c r="L332" s="151">
        <v>0</v>
      </c>
      <c r="M332" s="149">
        <f t="shared" si="56"/>
        <v>0</v>
      </c>
      <c r="N332" s="160"/>
    </row>
    <row r="333" spans="1:14" s="89" customFormat="1" ht="25.5" customHeight="1" x14ac:dyDescent="0.25">
      <c r="A333" s="430">
        <v>7000</v>
      </c>
      <c r="B333" s="431" t="s">
        <v>98</v>
      </c>
      <c r="C333" s="429">
        <f t="shared" ref="C333:N333" si="58">C334+C337+C347+C354+C364+C374+C377</f>
        <v>0</v>
      </c>
      <c r="D333" s="429">
        <f>D334+D337+D347+D354+D364+D374+D377</f>
        <v>0</v>
      </c>
      <c r="E333" s="429">
        <f t="shared" si="58"/>
        <v>0</v>
      </c>
      <c r="F333" s="429">
        <f t="shared" si="58"/>
        <v>0</v>
      </c>
      <c r="G333" s="429">
        <f t="shared" si="58"/>
        <v>0</v>
      </c>
      <c r="H333" s="429">
        <f t="shared" si="58"/>
        <v>0</v>
      </c>
      <c r="I333" s="429">
        <f t="shared" si="58"/>
        <v>0</v>
      </c>
      <c r="J333" s="429">
        <f t="shared" si="58"/>
        <v>0</v>
      </c>
      <c r="K333" s="429">
        <f>K334+K337+K347+K354+K364+K374+K377</f>
        <v>0</v>
      </c>
      <c r="L333" s="429">
        <f>L334+L337+L347+L354+L364+L374+L377</f>
        <v>0</v>
      </c>
      <c r="M333" s="429">
        <f t="shared" si="56"/>
        <v>0</v>
      </c>
      <c r="N333" s="167">
        <f t="shared" si="58"/>
        <v>0</v>
      </c>
    </row>
    <row r="334" spans="1:14" customFormat="1" ht="30" x14ac:dyDescent="0.25">
      <c r="A334" s="172">
        <v>7100</v>
      </c>
      <c r="B334" s="155" t="s">
        <v>660</v>
      </c>
      <c r="C334" s="148">
        <f>SUM(C335:C336)</f>
        <v>0</v>
      </c>
      <c r="D334" s="148">
        <f>SUM(D335:D336)</f>
        <v>0</v>
      </c>
      <c r="E334" s="148">
        <f t="shared" ref="E334:N334" si="59">SUM(E335:E336)</f>
        <v>0</v>
      </c>
      <c r="F334" s="148">
        <f t="shared" si="59"/>
        <v>0</v>
      </c>
      <c r="G334" s="148">
        <f t="shared" si="59"/>
        <v>0</v>
      </c>
      <c r="H334" s="148">
        <f t="shared" si="59"/>
        <v>0</v>
      </c>
      <c r="I334" s="148">
        <f t="shared" si="59"/>
        <v>0</v>
      </c>
      <c r="J334" s="148">
        <f t="shared" si="59"/>
        <v>0</v>
      </c>
      <c r="K334" s="148">
        <f t="shared" si="59"/>
        <v>0</v>
      </c>
      <c r="L334" s="148">
        <f t="shared" si="59"/>
        <v>0</v>
      </c>
      <c r="M334" s="148">
        <f t="shared" si="56"/>
        <v>0</v>
      </c>
      <c r="N334" s="164">
        <f t="shared" si="59"/>
        <v>0</v>
      </c>
    </row>
    <row r="335" spans="1:14" customFormat="1" ht="43.5" customHeight="1" x14ac:dyDescent="0.25">
      <c r="A335" s="161">
        <v>711</v>
      </c>
      <c r="B335" s="157" t="s">
        <v>661</v>
      </c>
      <c r="C335" s="151">
        <v>0</v>
      </c>
      <c r="D335" s="151">
        <v>0</v>
      </c>
      <c r="E335" s="151">
        <v>0</v>
      </c>
      <c r="F335" s="151">
        <v>0</v>
      </c>
      <c r="G335" s="151">
        <v>0</v>
      </c>
      <c r="H335" s="151">
        <v>0</v>
      </c>
      <c r="I335" s="151">
        <v>0</v>
      </c>
      <c r="J335" s="151">
        <v>0</v>
      </c>
      <c r="K335" s="151">
        <v>0</v>
      </c>
      <c r="L335" s="151">
        <v>0</v>
      </c>
      <c r="M335" s="149">
        <f t="shared" si="56"/>
        <v>0</v>
      </c>
      <c r="N335" s="160"/>
    </row>
    <row r="336" spans="1:14" customFormat="1" ht="35.25" customHeight="1" x14ac:dyDescent="0.25">
      <c r="A336" s="161">
        <v>712</v>
      </c>
      <c r="B336" s="157" t="s">
        <v>662</v>
      </c>
      <c r="C336" s="151">
        <v>0</v>
      </c>
      <c r="D336" s="151">
        <v>0</v>
      </c>
      <c r="E336" s="151">
        <v>0</v>
      </c>
      <c r="F336" s="151">
        <v>0</v>
      </c>
      <c r="G336" s="151">
        <v>0</v>
      </c>
      <c r="H336" s="151">
        <v>0</v>
      </c>
      <c r="I336" s="151">
        <v>0</v>
      </c>
      <c r="J336" s="151">
        <v>0</v>
      </c>
      <c r="K336" s="151">
        <v>0</v>
      </c>
      <c r="L336" s="151">
        <v>0</v>
      </c>
      <c r="M336" s="149">
        <f t="shared" si="56"/>
        <v>0</v>
      </c>
      <c r="N336" s="160"/>
    </row>
    <row r="337" spans="1:14" customFormat="1" ht="25.5" customHeight="1" x14ac:dyDescent="0.25">
      <c r="A337" s="154">
        <v>7200</v>
      </c>
      <c r="B337" s="155" t="s">
        <v>663</v>
      </c>
      <c r="C337" s="148">
        <f t="shared" ref="C337:N337" si="60">SUM(C338:C346)</f>
        <v>0</v>
      </c>
      <c r="D337" s="148">
        <f>SUM(D338:D346)</f>
        <v>0</v>
      </c>
      <c r="E337" s="148">
        <f t="shared" si="60"/>
        <v>0</v>
      </c>
      <c r="F337" s="148">
        <f t="shared" si="60"/>
        <v>0</v>
      </c>
      <c r="G337" s="148">
        <f t="shared" si="60"/>
        <v>0</v>
      </c>
      <c r="H337" s="148">
        <f t="shared" si="60"/>
        <v>0</v>
      </c>
      <c r="I337" s="148">
        <f t="shared" si="60"/>
        <v>0</v>
      </c>
      <c r="J337" s="148">
        <f t="shared" si="60"/>
        <v>0</v>
      </c>
      <c r="K337" s="148">
        <f t="shared" si="60"/>
        <v>0</v>
      </c>
      <c r="L337" s="148">
        <f t="shared" si="60"/>
        <v>0</v>
      </c>
      <c r="M337" s="148">
        <f t="shared" si="56"/>
        <v>0</v>
      </c>
      <c r="N337" s="164">
        <f t="shared" si="60"/>
        <v>0</v>
      </c>
    </row>
    <row r="338" spans="1:14" customFormat="1" ht="42" customHeight="1" x14ac:dyDescent="0.25">
      <c r="A338" s="161">
        <v>721</v>
      </c>
      <c r="B338" s="157" t="s">
        <v>664</v>
      </c>
      <c r="C338" s="151">
        <v>0</v>
      </c>
      <c r="D338" s="151">
        <v>0</v>
      </c>
      <c r="E338" s="151">
        <v>0</v>
      </c>
      <c r="F338" s="151">
        <v>0</v>
      </c>
      <c r="G338" s="151">
        <v>0</v>
      </c>
      <c r="H338" s="151">
        <v>0</v>
      </c>
      <c r="I338" s="151">
        <v>0</v>
      </c>
      <c r="J338" s="151">
        <v>0</v>
      </c>
      <c r="K338" s="151">
        <v>0</v>
      </c>
      <c r="L338" s="151">
        <v>0</v>
      </c>
      <c r="M338" s="149">
        <f t="shared" si="56"/>
        <v>0</v>
      </c>
      <c r="N338" s="160"/>
    </row>
    <row r="339" spans="1:14" customFormat="1" ht="41.25" customHeight="1" x14ac:dyDescent="0.25">
      <c r="A339" s="161">
        <v>722</v>
      </c>
      <c r="B339" s="157" t="s">
        <v>665</v>
      </c>
      <c r="C339" s="151">
        <v>0</v>
      </c>
      <c r="D339" s="151">
        <v>0</v>
      </c>
      <c r="E339" s="151">
        <v>0</v>
      </c>
      <c r="F339" s="151">
        <v>0</v>
      </c>
      <c r="G339" s="151">
        <v>0</v>
      </c>
      <c r="H339" s="151">
        <v>0</v>
      </c>
      <c r="I339" s="151">
        <v>0</v>
      </c>
      <c r="J339" s="151">
        <v>0</v>
      </c>
      <c r="K339" s="151">
        <v>0</v>
      </c>
      <c r="L339" s="151">
        <v>0</v>
      </c>
      <c r="M339" s="149">
        <f t="shared" si="56"/>
        <v>0</v>
      </c>
      <c r="N339" s="160"/>
    </row>
    <row r="340" spans="1:14" customFormat="1" ht="42" customHeight="1" x14ac:dyDescent="0.25">
      <c r="A340" s="161">
        <v>723</v>
      </c>
      <c r="B340" s="157" t="s">
        <v>666</v>
      </c>
      <c r="C340" s="151">
        <v>0</v>
      </c>
      <c r="D340" s="151">
        <v>0</v>
      </c>
      <c r="E340" s="151">
        <v>0</v>
      </c>
      <c r="F340" s="151">
        <v>0</v>
      </c>
      <c r="G340" s="151">
        <v>0</v>
      </c>
      <c r="H340" s="151">
        <v>0</v>
      </c>
      <c r="I340" s="151">
        <v>0</v>
      </c>
      <c r="J340" s="151">
        <v>0</v>
      </c>
      <c r="K340" s="151">
        <v>0</v>
      </c>
      <c r="L340" s="151">
        <v>0</v>
      </c>
      <c r="M340" s="149">
        <f t="shared" si="56"/>
        <v>0</v>
      </c>
      <c r="N340" s="160"/>
    </row>
    <row r="341" spans="1:14" customFormat="1" ht="30.75" customHeight="1" x14ac:dyDescent="0.25">
      <c r="A341" s="161">
        <v>724</v>
      </c>
      <c r="B341" s="157" t="s">
        <v>667</v>
      </c>
      <c r="C341" s="151">
        <v>0</v>
      </c>
      <c r="D341" s="151">
        <v>0</v>
      </c>
      <c r="E341" s="151">
        <v>0</v>
      </c>
      <c r="F341" s="151">
        <v>0</v>
      </c>
      <c r="G341" s="151">
        <v>0</v>
      </c>
      <c r="H341" s="151">
        <v>0</v>
      </c>
      <c r="I341" s="151">
        <v>0</v>
      </c>
      <c r="J341" s="151">
        <v>0</v>
      </c>
      <c r="K341" s="151">
        <v>0</v>
      </c>
      <c r="L341" s="151">
        <v>0</v>
      </c>
      <c r="M341" s="149">
        <f t="shared" si="56"/>
        <v>0</v>
      </c>
      <c r="N341" s="160"/>
    </row>
    <row r="342" spans="1:14" customFormat="1" ht="31.5" customHeight="1" x14ac:dyDescent="0.25">
      <c r="A342" s="161">
        <v>725</v>
      </c>
      <c r="B342" s="157" t="s">
        <v>668</v>
      </c>
      <c r="C342" s="151">
        <v>0</v>
      </c>
      <c r="D342" s="151">
        <v>0</v>
      </c>
      <c r="E342" s="151">
        <v>0</v>
      </c>
      <c r="F342" s="151">
        <v>0</v>
      </c>
      <c r="G342" s="151">
        <v>0</v>
      </c>
      <c r="H342" s="151">
        <v>0</v>
      </c>
      <c r="I342" s="151">
        <v>0</v>
      </c>
      <c r="J342" s="151">
        <v>0</v>
      </c>
      <c r="K342" s="151">
        <v>0</v>
      </c>
      <c r="L342" s="151">
        <v>0</v>
      </c>
      <c r="M342" s="149">
        <f t="shared" si="56"/>
        <v>0</v>
      </c>
      <c r="N342" s="160"/>
    </row>
    <row r="343" spans="1:14" customFormat="1" ht="25.5" x14ac:dyDescent="0.25">
      <c r="A343" s="161">
        <v>726</v>
      </c>
      <c r="B343" s="157" t="s">
        <v>669</v>
      </c>
      <c r="C343" s="151">
        <v>0</v>
      </c>
      <c r="D343" s="151">
        <v>0</v>
      </c>
      <c r="E343" s="151">
        <v>0</v>
      </c>
      <c r="F343" s="151">
        <v>0</v>
      </c>
      <c r="G343" s="151">
        <v>0</v>
      </c>
      <c r="H343" s="151">
        <v>0</v>
      </c>
      <c r="I343" s="151">
        <v>0</v>
      </c>
      <c r="J343" s="151">
        <v>0</v>
      </c>
      <c r="K343" s="151">
        <v>0</v>
      </c>
      <c r="L343" s="151">
        <v>0</v>
      </c>
      <c r="M343" s="149">
        <f t="shared" si="56"/>
        <v>0</v>
      </c>
      <c r="N343" s="160"/>
    </row>
    <row r="344" spans="1:14" customFormat="1" ht="31.5" customHeight="1" x14ac:dyDescent="0.25">
      <c r="A344" s="161">
        <v>727</v>
      </c>
      <c r="B344" s="157" t="s">
        <v>670</v>
      </c>
      <c r="C344" s="151">
        <v>0</v>
      </c>
      <c r="D344" s="151">
        <v>0</v>
      </c>
      <c r="E344" s="151">
        <v>0</v>
      </c>
      <c r="F344" s="151">
        <v>0</v>
      </c>
      <c r="G344" s="151">
        <v>0</v>
      </c>
      <c r="H344" s="151">
        <v>0</v>
      </c>
      <c r="I344" s="151">
        <v>0</v>
      </c>
      <c r="J344" s="151">
        <v>0</v>
      </c>
      <c r="K344" s="151">
        <v>0</v>
      </c>
      <c r="L344" s="151">
        <v>0</v>
      </c>
      <c r="M344" s="149">
        <f t="shared" si="56"/>
        <v>0</v>
      </c>
      <c r="N344" s="160"/>
    </row>
    <row r="345" spans="1:14" customFormat="1" ht="29.25" customHeight="1" x14ac:dyDescent="0.25">
      <c r="A345" s="161">
        <v>728</v>
      </c>
      <c r="B345" s="157" t="s">
        <v>671</v>
      </c>
      <c r="C345" s="151">
        <v>0</v>
      </c>
      <c r="D345" s="151">
        <v>0</v>
      </c>
      <c r="E345" s="151">
        <v>0</v>
      </c>
      <c r="F345" s="151">
        <v>0</v>
      </c>
      <c r="G345" s="151">
        <v>0</v>
      </c>
      <c r="H345" s="151">
        <v>0</v>
      </c>
      <c r="I345" s="151">
        <v>0</v>
      </c>
      <c r="J345" s="151">
        <v>0</v>
      </c>
      <c r="K345" s="151">
        <v>0</v>
      </c>
      <c r="L345" s="151">
        <v>0</v>
      </c>
      <c r="M345" s="149">
        <f t="shared" si="56"/>
        <v>0</v>
      </c>
      <c r="N345" s="160"/>
    </row>
    <row r="346" spans="1:14" customFormat="1" ht="25.5" x14ac:dyDescent="0.25">
      <c r="A346" s="161">
        <v>729</v>
      </c>
      <c r="B346" s="157" t="s">
        <v>672</v>
      </c>
      <c r="C346" s="151">
        <v>0</v>
      </c>
      <c r="D346" s="151">
        <v>0</v>
      </c>
      <c r="E346" s="151">
        <v>0</v>
      </c>
      <c r="F346" s="151">
        <v>0</v>
      </c>
      <c r="G346" s="151">
        <v>0</v>
      </c>
      <c r="H346" s="151">
        <v>0</v>
      </c>
      <c r="I346" s="151">
        <v>0</v>
      </c>
      <c r="J346" s="151">
        <v>0</v>
      </c>
      <c r="K346" s="151">
        <v>0</v>
      </c>
      <c r="L346" s="151">
        <v>0</v>
      </c>
      <c r="M346" s="149">
        <f t="shared" si="56"/>
        <v>0</v>
      </c>
      <c r="N346" s="160"/>
    </row>
    <row r="347" spans="1:14" customFormat="1" ht="25.5" customHeight="1" x14ac:dyDescent="0.25">
      <c r="A347" s="154">
        <v>7300</v>
      </c>
      <c r="B347" s="155" t="s">
        <v>673</v>
      </c>
      <c r="C347" s="148">
        <f t="shared" ref="C347:N347" si="61">SUM(C348:C353)</f>
        <v>0</v>
      </c>
      <c r="D347" s="148">
        <f>SUM(D348:D353)</f>
        <v>0</v>
      </c>
      <c r="E347" s="148">
        <f t="shared" si="61"/>
        <v>0</v>
      </c>
      <c r="F347" s="148">
        <f t="shared" si="61"/>
        <v>0</v>
      </c>
      <c r="G347" s="148">
        <f t="shared" si="61"/>
        <v>0</v>
      </c>
      <c r="H347" s="148">
        <f t="shared" si="61"/>
        <v>0</v>
      </c>
      <c r="I347" s="148">
        <f t="shared" si="61"/>
        <v>0</v>
      </c>
      <c r="J347" s="148">
        <f t="shared" si="61"/>
        <v>0</v>
      </c>
      <c r="K347" s="148">
        <f t="shared" si="61"/>
        <v>0</v>
      </c>
      <c r="L347" s="148">
        <f t="shared" si="61"/>
        <v>0</v>
      </c>
      <c r="M347" s="148">
        <f t="shared" si="56"/>
        <v>0</v>
      </c>
      <c r="N347" s="164">
        <f t="shared" si="61"/>
        <v>0</v>
      </c>
    </row>
    <row r="348" spans="1:14" customFormat="1" ht="25.5" customHeight="1" x14ac:dyDescent="0.25">
      <c r="A348" s="161">
        <v>731</v>
      </c>
      <c r="B348" s="159" t="s">
        <v>674</v>
      </c>
      <c r="C348" s="151">
        <v>0</v>
      </c>
      <c r="D348" s="151">
        <v>0</v>
      </c>
      <c r="E348" s="151">
        <v>0</v>
      </c>
      <c r="F348" s="151">
        <v>0</v>
      </c>
      <c r="G348" s="151">
        <v>0</v>
      </c>
      <c r="H348" s="151">
        <v>0</v>
      </c>
      <c r="I348" s="151">
        <v>0</v>
      </c>
      <c r="J348" s="151">
        <v>0</v>
      </c>
      <c r="K348" s="151">
        <v>0</v>
      </c>
      <c r="L348" s="151">
        <v>0</v>
      </c>
      <c r="M348" s="149">
        <f t="shared" si="56"/>
        <v>0</v>
      </c>
      <c r="N348" s="160"/>
    </row>
    <row r="349" spans="1:14" customFormat="1" ht="30" x14ac:dyDescent="0.25">
      <c r="A349" s="161">
        <v>732</v>
      </c>
      <c r="B349" s="159" t="s">
        <v>675</v>
      </c>
      <c r="C349" s="151">
        <v>0</v>
      </c>
      <c r="D349" s="151">
        <v>0</v>
      </c>
      <c r="E349" s="151">
        <v>0</v>
      </c>
      <c r="F349" s="151">
        <v>0</v>
      </c>
      <c r="G349" s="151">
        <v>0</v>
      </c>
      <c r="H349" s="151">
        <v>0</v>
      </c>
      <c r="I349" s="151">
        <v>0</v>
      </c>
      <c r="J349" s="151">
        <v>0</v>
      </c>
      <c r="K349" s="151">
        <v>0</v>
      </c>
      <c r="L349" s="151">
        <v>0</v>
      </c>
      <c r="M349" s="149">
        <f t="shared" si="56"/>
        <v>0</v>
      </c>
      <c r="N349" s="160"/>
    </row>
    <row r="350" spans="1:14" customFormat="1" ht="30" x14ac:dyDescent="0.25">
      <c r="A350" s="161">
        <v>733</v>
      </c>
      <c r="B350" s="159" t="s">
        <v>676</v>
      </c>
      <c r="C350" s="151">
        <v>0</v>
      </c>
      <c r="D350" s="151">
        <v>0</v>
      </c>
      <c r="E350" s="151">
        <v>0</v>
      </c>
      <c r="F350" s="151">
        <v>0</v>
      </c>
      <c r="G350" s="151">
        <v>0</v>
      </c>
      <c r="H350" s="151">
        <v>0</v>
      </c>
      <c r="I350" s="151">
        <v>0</v>
      </c>
      <c r="J350" s="151">
        <v>0</v>
      </c>
      <c r="K350" s="151">
        <v>0</v>
      </c>
      <c r="L350" s="151">
        <v>0</v>
      </c>
      <c r="M350" s="149">
        <f t="shared" si="56"/>
        <v>0</v>
      </c>
      <c r="N350" s="160"/>
    </row>
    <row r="351" spans="1:14" customFormat="1" ht="30" x14ac:dyDescent="0.25">
      <c r="A351" s="161">
        <v>734</v>
      </c>
      <c r="B351" s="159" t="s">
        <v>677</v>
      </c>
      <c r="C351" s="151">
        <v>0</v>
      </c>
      <c r="D351" s="151">
        <v>0</v>
      </c>
      <c r="E351" s="151">
        <v>0</v>
      </c>
      <c r="F351" s="151">
        <v>0</v>
      </c>
      <c r="G351" s="151">
        <v>0</v>
      </c>
      <c r="H351" s="151">
        <v>0</v>
      </c>
      <c r="I351" s="151">
        <v>0</v>
      </c>
      <c r="J351" s="151">
        <v>0</v>
      </c>
      <c r="K351" s="151">
        <v>0</v>
      </c>
      <c r="L351" s="151">
        <v>0</v>
      </c>
      <c r="M351" s="149">
        <f t="shared" si="56"/>
        <v>0</v>
      </c>
      <c r="N351" s="160"/>
    </row>
    <row r="352" spans="1:14" customFormat="1" ht="30" x14ac:dyDescent="0.25">
      <c r="A352" s="161">
        <v>735</v>
      </c>
      <c r="B352" s="159" t="s">
        <v>678</v>
      </c>
      <c r="C352" s="151">
        <v>0</v>
      </c>
      <c r="D352" s="151">
        <v>0</v>
      </c>
      <c r="E352" s="151">
        <v>0</v>
      </c>
      <c r="F352" s="151">
        <v>0</v>
      </c>
      <c r="G352" s="151">
        <v>0</v>
      </c>
      <c r="H352" s="151">
        <v>0</v>
      </c>
      <c r="I352" s="151">
        <v>0</v>
      </c>
      <c r="J352" s="151">
        <v>0</v>
      </c>
      <c r="K352" s="151">
        <v>0</v>
      </c>
      <c r="L352" s="151">
        <v>0</v>
      </c>
      <c r="M352" s="149">
        <f t="shared" si="56"/>
        <v>0</v>
      </c>
      <c r="N352" s="160"/>
    </row>
    <row r="353" spans="1:14" customFormat="1" ht="25.5" customHeight="1" x14ac:dyDescent="0.25">
      <c r="A353" s="161">
        <v>739</v>
      </c>
      <c r="B353" s="159" t="s">
        <v>679</v>
      </c>
      <c r="C353" s="151">
        <v>0</v>
      </c>
      <c r="D353" s="151">
        <v>0</v>
      </c>
      <c r="E353" s="151">
        <v>0</v>
      </c>
      <c r="F353" s="151">
        <v>0</v>
      </c>
      <c r="G353" s="151">
        <v>0</v>
      </c>
      <c r="H353" s="151">
        <v>0</v>
      </c>
      <c r="I353" s="151">
        <v>0</v>
      </c>
      <c r="J353" s="151">
        <v>0</v>
      </c>
      <c r="K353" s="151">
        <v>0</v>
      </c>
      <c r="L353" s="151">
        <v>0</v>
      </c>
      <c r="M353" s="149">
        <f t="shared" si="56"/>
        <v>0</v>
      </c>
      <c r="N353" s="160"/>
    </row>
    <row r="354" spans="1:14" customFormat="1" ht="25.5" customHeight="1" x14ac:dyDescent="0.25">
      <c r="A354" s="154">
        <v>7400</v>
      </c>
      <c r="B354" s="155" t="s">
        <v>680</v>
      </c>
      <c r="C354" s="148">
        <f t="shared" ref="C354:N354" si="62">SUM(C355:C363)</f>
        <v>0</v>
      </c>
      <c r="D354" s="148">
        <f>SUM(D355:D363)</f>
        <v>0</v>
      </c>
      <c r="E354" s="148">
        <f t="shared" si="62"/>
        <v>0</v>
      </c>
      <c r="F354" s="148">
        <f t="shared" si="62"/>
        <v>0</v>
      </c>
      <c r="G354" s="148">
        <f t="shared" si="62"/>
        <v>0</v>
      </c>
      <c r="H354" s="148">
        <f t="shared" si="62"/>
        <v>0</v>
      </c>
      <c r="I354" s="148">
        <f t="shared" si="62"/>
        <v>0</v>
      </c>
      <c r="J354" s="148">
        <f t="shared" si="62"/>
        <v>0</v>
      </c>
      <c r="K354" s="148">
        <f t="shared" si="62"/>
        <v>0</v>
      </c>
      <c r="L354" s="148">
        <f t="shared" si="62"/>
        <v>0</v>
      </c>
      <c r="M354" s="148">
        <f t="shared" si="56"/>
        <v>0</v>
      </c>
      <c r="N354" s="164">
        <f t="shared" si="62"/>
        <v>0</v>
      </c>
    </row>
    <row r="355" spans="1:14" customFormat="1" ht="25.5" x14ac:dyDescent="0.25">
      <c r="A355" s="161">
        <v>741</v>
      </c>
      <c r="B355" s="157" t="s">
        <v>681</v>
      </c>
      <c r="C355" s="150">
        <v>0</v>
      </c>
      <c r="D355" s="150">
        <v>0</v>
      </c>
      <c r="E355" s="150">
        <v>0</v>
      </c>
      <c r="F355" s="150">
        <v>0</v>
      </c>
      <c r="G355" s="150">
        <v>0</v>
      </c>
      <c r="H355" s="150">
        <v>0</v>
      </c>
      <c r="I355" s="150">
        <v>0</v>
      </c>
      <c r="J355" s="150">
        <v>0</v>
      </c>
      <c r="K355" s="150">
        <v>0</v>
      </c>
      <c r="L355" s="150">
        <v>0</v>
      </c>
      <c r="M355" s="149">
        <f t="shared" si="56"/>
        <v>0</v>
      </c>
      <c r="N355" s="160"/>
    </row>
    <row r="356" spans="1:14" customFormat="1" ht="25.5" x14ac:dyDescent="0.25">
      <c r="A356" s="161">
        <v>742</v>
      </c>
      <c r="B356" s="157" t="s">
        <v>682</v>
      </c>
      <c r="C356" s="150">
        <v>0</v>
      </c>
      <c r="D356" s="150">
        <v>0</v>
      </c>
      <c r="E356" s="150">
        <v>0</v>
      </c>
      <c r="F356" s="150">
        <v>0</v>
      </c>
      <c r="G356" s="150">
        <v>0</v>
      </c>
      <c r="H356" s="150">
        <v>0</v>
      </c>
      <c r="I356" s="150">
        <v>0</v>
      </c>
      <c r="J356" s="150">
        <v>0</v>
      </c>
      <c r="K356" s="150">
        <v>0</v>
      </c>
      <c r="L356" s="150">
        <v>0</v>
      </c>
      <c r="M356" s="149">
        <f t="shared" si="56"/>
        <v>0</v>
      </c>
      <c r="N356" s="160"/>
    </row>
    <row r="357" spans="1:14" customFormat="1" ht="25.5" x14ac:dyDescent="0.25">
      <c r="A357" s="161">
        <v>743</v>
      </c>
      <c r="B357" s="157" t="s">
        <v>683</v>
      </c>
      <c r="C357" s="150">
        <v>0</v>
      </c>
      <c r="D357" s="150">
        <v>0</v>
      </c>
      <c r="E357" s="150">
        <v>0</v>
      </c>
      <c r="F357" s="150">
        <v>0</v>
      </c>
      <c r="G357" s="150">
        <v>0</v>
      </c>
      <c r="H357" s="150">
        <v>0</v>
      </c>
      <c r="I357" s="150">
        <v>0</v>
      </c>
      <c r="J357" s="150">
        <v>0</v>
      </c>
      <c r="K357" s="150">
        <v>0</v>
      </c>
      <c r="L357" s="150">
        <v>0</v>
      </c>
      <c r="M357" s="149">
        <f t="shared" si="56"/>
        <v>0</v>
      </c>
      <c r="N357" s="160"/>
    </row>
    <row r="358" spans="1:14" customFormat="1" ht="25.5" x14ac:dyDescent="0.25">
      <c r="A358" s="161">
        <v>744</v>
      </c>
      <c r="B358" s="157" t="s">
        <v>684</v>
      </c>
      <c r="C358" s="150">
        <v>0</v>
      </c>
      <c r="D358" s="150">
        <v>0</v>
      </c>
      <c r="E358" s="150">
        <v>0</v>
      </c>
      <c r="F358" s="150">
        <v>0</v>
      </c>
      <c r="G358" s="150">
        <v>0</v>
      </c>
      <c r="H358" s="150">
        <v>0</v>
      </c>
      <c r="I358" s="150">
        <v>0</v>
      </c>
      <c r="J358" s="150">
        <v>0</v>
      </c>
      <c r="K358" s="150">
        <v>0</v>
      </c>
      <c r="L358" s="150">
        <v>0</v>
      </c>
      <c r="M358" s="149">
        <f t="shared" si="56"/>
        <v>0</v>
      </c>
      <c r="N358" s="160"/>
    </row>
    <row r="359" spans="1:14" customFormat="1" ht="25.5" x14ac:dyDescent="0.25">
      <c r="A359" s="161">
        <v>745</v>
      </c>
      <c r="B359" s="157" t="s">
        <v>685</v>
      </c>
      <c r="C359" s="150">
        <v>0</v>
      </c>
      <c r="D359" s="150">
        <v>0</v>
      </c>
      <c r="E359" s="150">
        <v>0</v>
      </c>
      <c r="F359" s="150">
        <v>0</v>
      </c>
      <c r="G359" s="150">
        <v>0</v>
      </c>
      <c r="H359" s="150">
        <v>0</v>
      </c>
      <c r="I359" s="150">
        <v>0</v>
      </c>
      <c r="J359" s="150">
        <v>0</v>
      </c>
      <c r="K359" s="150">
        <v>0</v>
      </c>
      <c r="L359" s="150">
        <v>0</v>
      </c>
      <c r="M359" s="149">
        <f t="shared" si="56"/>
        <v>0</v>
      </c>
      <c r="N359" s="160"/>
    </row>
    <row r="360" spans="1:14" customFormat="1" ht="25.5" x14ac:dyDescent="0.25">
      <c r="A360" s="161">
        <v>746</v>
      </c>
      <c r="B360" s="157" t="s">
        <v>686</v>
      </c>
      <c r="C360" s="150">
        <v>0</v>
      </c>
      <c r="D360" s="150">
        <v>0</v>
      </c>
      <c r="E360" s="150">
        <v>0</v>
      </c>
      <c r="F360" s="150">
        <v>0</v>
      </c>
      <c r="G360" s="150">
        <v>0</v>
      </c>
      <c r="H360" s="150">
        <v>0</v>
      </c>
      <c r="I360" s="150">
        <v>0</v>
      </c>
      <c r="J360" s="150">
        <v>0</v>
      </c>
      <c r="K360" s="150">
        <v>0</v>
      </c>
      <c r="L360" s="150">
        <v>0</v>
      </c>
      <c r="M360" s="149">
        <f t="shared" si="56"/>
        <v>0</v>
      </c>
      <c r="N360" s="160"/>
    </row>
    <row r="361" spans="1:14" customFormat="1" ht="25.5" x14ac:dyDescent="0.25">
      <c r="A361" s="161">
        <v>747</v>
      </c>
      <c r="B361" s="157" t="s">
        <v>687</v>
      </c>
      <c r="C361" s="150">
        <v>0</v>
      </c>
      <c r="D361" s="150">
        <v>0</v>
      </c>
      <c r="E361" s="150">
        <v>0</v>
      </c>
      <c r="F361" s="150">
        <v>0</v>
      </c>
      <c r="G361" s="150">
        <v>0</v>
      </c>
      <c r="H361" s="150">
        <v>0</v>
      </c>
      <c r="I361" s="150">
        <v>0</v>
      </c>
      <c r="J361" s="150">
        <v>0</v>
      </c>
      <c r="K361" s="150">
        <v>0</v>
      </c>
      <c r="L361" s="150">
        <v>0</v>
      </c>
      <c r="M361" s="149">
        <f t="shared" si="56"/>
        <v>0</v>
      </c>
      <c r="N361" s="160"/>
    </row>
    <row r="362" spans="1:14" customFormat="1" ht="25.5" x14ac:dyDescent="0.25">
      <c r="A362" s="161">
        <v>748</v>
      </c>
      <c r="B362" s="157" t="s">
        <v>688</v>
      </c>
      <c r="C362" s="150">
        <v>0</v>
      </c>
      <c r="D362" s="150">
        <v>0</v>
      </c>
      <c r="E362" s="150">
        <v>0</v>
      </c>
      <c r="F362" s="150">
        <v>0</v>
      </c>
      <c r="G362" s="150">
        <v>0</v>
      </c>
      <c r="H362" s="150">
        <v>0</v>
      </c>
      <c r="I362" s="150">
        <v>0</v>
      </c>
      <c r="J362" s="150">
        <v>0</v>
      </c>
      <c r="K362" s="150">
        <v>0</v>
      </c>
      <c r="L362" s="150">
        <v>0</v>
      </c>
      <c r="M362" s="149">
        <f t="shared" si="56"/>
        <v>0</v>
      </c>
      <c r="N362" s="160"/>
    </row>
    <row r="363" spans="1:14" customFormat="1" ht="25.5" x14ac:dyDescent="0.25">
      <c r="A363" s="161">
        <v>749</v>
      </c>
      <c r="B363" s="157" t="s">
        <v>689</v>
      </c>
      <c r="C363" s="150">
        <v>0</v>
      </c>
      <c r="D363" s="150">
        <v>0</v>
      </c>
      <c r="E363" s="150">
        <v>0</v>
      </c>
      <c r="F363" s="150">
        <v>0</v>
      </c>
      <c r="G363" s="150">
        <v>0</v>
      </c>
      <c r="H363" s="150">
        <v>0</v>
      </c>
      <c r="I363" s="150">
        <v>0</v>
      </c>
      <c r="J363" s="150">
        <v>0</v>
      </c>
      <c r="K363" s="150">
        <v>0</v>
      </c>
      <c r="L363" s="150">
        <v>0</v>
      </c>
      <c r="M363" s="149">
        <f t="shared" si="56"/>
        <v>0</v>
      </c>
      <c r="N363" s="160"/>
    </row>
    <row r="364" spans="1:14" customFormat="1" ht="30" x14ac:dyDescent="0.25">
      <c r="A364" s="154">
        <v>7500</v>
      </c>
      <c r="B364" s="155" t="s">
        <v>690</v>
      </c>
      <c r="C364" s="148">
        <f t="shared" ref="C364:N364" si="63">SUM(C365:C373)</f>
        <v>0</v>
      </c>
      <c r="D364" s="148">
        <f>SUM(D365:D373)</f>
        <v>0</v>
      </c>
      <c r="E364" s="148">
        <f t="shared" si="63"/>
        <v>0</v>
      </c>
      <c r="F364" s="148">
        <f t="shared" si="63"/>
        <v>0</v>
      </c>
      <c r="G364" s="148">
        <f t="shared" si="63"/>
        <v>0</v>
      </c>
      <c r="H364" s="148">
        <f t="shared" si="63"/>
        <v>0</v>
      </c>
      <c r="I364" s="148">
        <f t="shared" si="63"/>
        <v>0</v>
      </c>
      <c r="J364" s="148">
        <f t="shared" si="63"/>
        <v>0</v>
      </c>
      <c r="K364" s="148">
        <f t="shared" si="63"/>
        <v>0</v>
      </c>
      <c r="L364" s="148">
        <f t="shared" si="63"/>
        <v>0</v>
      </c>
      <c r="M364" s="148">
        <f t="shared" si="56"/>
        <v>0</v>
      </c>
      <c r="N364" s="164">
        <f t="shared" si="63"/>
        <v>0</v>
      </c>
    </row>
    <row r="365" spans="1:14" customFormat="1" ht="25.5" customHeight="1" x14ac:dyDescent="0.25">
      <c r="A365" s="161">
        <v>751</v>
      </c>
      <c r="B365" s="157" t="s">
        <v>691</v>
      </c>
      <c r="C365" s="150">
        <v>0</v>
      </c>
      <c r="D365" s="150">
        <v>0</v>
      </c>
      <c r="E365" s="150">
        <v>0</v>
      </c>
      <c r="F365" s="150">
        <v>0</v>
      </c>
      <c r="G365" s="150">
        <v>0</v>
      </c>
      <c r="H365" s="150">
        <v>0</v>
      </c>
      <c r="I365" s="150">
        <v>0</v>
      </c>
      <c r="J365" s="150">
        <v>0</v>
      </c>
      <c r="K365" s="150">
        <v>0</v>
      </c>
      <c r="L365" s="150">
        <v>0</v>
      </c>
      <c r="M365" s="149">
        <f t="shared" si="56"/>
        <v>0</v>
      </c>
      <c r="N365" s="160"/>
    </row>
    <row r="366" spans="1:14" customFormat="1" ht="25.5" customHeight="1" x14ac:dyDescent="0.25">
      <c r="A366" s="161">
        <v>752</v>
      </c>
      <c r="B366" s="157" t="s">
        <v>692</v>
      </c>
      <c r="C366" s="150">
        <v>0</v>
      </c>
      <c r="D366" s="150">
        <v>0</v>
      </c>
      <c r="E366" s="150">
        <v>0</v>
      </c>
      <c r="F366" s="150">
        <v>0</v>
      </c>
      <c r="G366" s="150">
        <v>0</v>
      </c>
      <c r="H366" s="150">
        <v>0</v>
      </c>
      <c r="I366" s="150">
        <v>0</v>
      </c>
      <c r="J366" s="150">
        <v>0</v>
      </c>
      <c r="K366" s="150">
        <v>0</v>
      </c>
      <c r="L366" s="150">
        <v>0</v>
      </c>
      <c r="M366" s="149">
        <f t="shared" si="56"/>
        <v>0</v>
      </c>
      <c r="N366" s="160"/>
    </row>
    <row r="367" spans="1:14" customFormat="1" ht="25.5" customHeight="1" x14ac:dyDescent="0.25">
      <c r="A367" s="161">
        <v>753</v>
      </c>
      <c r="B367" s="157" t="s">
        <v>693</v>
      </c>
      <c r="C367" s="150">
        <v>0</v>
      </c>
      <c r="D367" s="150">
        <v>0</v>
      </c>
      <c r="E367" s="150">
        <v>0</v>
      </c>
      <c r="F367" s="150">
        <v>0</v>
      </c>
      <c r="G367" s="150">
        <v>0</v>
      </c>
      <c r="H367" s="150">
        <v>0</v>
      </c>
      <c r="I367" s="150">
        <v>0</v>
      </c>
      <c r="J367" s="150">
        <v>0</v>
      </c>
      <c r="K367" s="150">
        <v>0</v>
      </c>
      <c r="L367" s="150">
        <v>0</v>
      </c>
      <c r="M367" s="149">
        <f t="shared" si="56"/>
        <v>0</v>
      </c>
      <c r="N367" s="160"/>
    </row>
    <row r="368" spans="1:14" customFormat="1" ht="25.5" x14ac:dyDescent="0.25">
      <c r="A368" s="161">
        <v>754</v>
      </c>
      <c r="B368" s="157" t="s">
        <v>694</v>
      </c>
      <c r="C368" s="150">
        <v>0</v>
      </c>
      <c r="D368" s="150">
        <v>0</v>
      </c>
      <c r="E368" s="150">
        <v>0</v>
      </c>
      <c r="F368" s="150">
        <v>0</v>
      </c>
      <c r="G368" s="150">
        <v>0</v>
      </c>
      <c r="H368" s="150">
        <v>0</v>
      </c>
      <c r="I368" s="150">
        <v>0</v>
      </c>
      <c r="J368" s="150">
        <v>0</v>
      </c>
      <c r="K368" s="150">
        <v>0</v>
      </c>
      <c r="L368" s="150">
        <v>0</v>
      </c>
      <c r="M368" s="149">
        <f t="shared" si="56"/>
        <v>0</v>
      </c>
      <c r="N368" s="160"/>
    </row>
    <row r="369" spans="1:14" customFormat="1" ht="25.5" x14ac:dyDescent="0.25">
      <c r="A369" s="161">
        <v>755</v>
      </c>
      <c r="B369" s="157" t="s">
        <v>695</v>
      </c>
      <c r="C369" s="150">
        <v>0</v>
      </c>
      <c r="D369" s="150">
        <v>0</v>
      </c>
      <c r="E369" s="150">
        <v>0</v>
      </c>
      <c r="F369" s="150">
        <v>0</v>
      </c>
      <c r="G369" s="150">
        <v>0</v>
      </c>
      <c r="H369" s="150">
        <v>0</v>
      </c>
      <c r="I369" s="150">
        <v>0</v>
      </c>
      <c r="J369" s="150">
        <v>0</v>
      </c>
      <c r="K369" s="150">
        <v>0</v>
      </c>
      <c r="L369" s="150">
        <v>0</v>
      </c>
      <c r="M369" s="149">
        <f t="shared" si="56"/>
        <v>0</v>
      </c>
      <c r="N369" s="160"/>
    </row>
    <row r="370" spans="1:14" customFormat="1" ht="25.5" customHeight="1" x14ac:dyDescent="0.25">
      <c r="A370" s="161">
        <v>756</v>
      </c>
      <c r="B370" s="157" t="s">
        <v>696</v>
      </c>
      <c r="C370" s="150">
        <v>0</v>
      </c>
      <c r="D370" s="150">
        <v>0</v>
      </c>
      <c r="E370" s="150">
        <v>0</v>
      </c>
      <c r="F370" s="150">
        <v>0</v>
      </c>
      <c r="G370" s="150">
        <v>0</v>
      </c>
      <c r="H370" s="150">
        <v>0</v>
      </c>
      <c r="I370" s="150">
        <v>0</v>
      </c>
      <c r="J370" s="150">
        <v>0</v>
      </c>
      <c r="K370" s="150">
        <v>0</v>
      </c>
      <c r="L370" s="150">
        <v>0</v>
      </c>
      <c r="M370" s="149">
        <f t="shared" si="56"/>
        <v>0</v>
      </c>
      <c r="N370" s="160"/>
    </row>
    <row r="371" spans="1:14" customFormat="1" ht="25.5" customHeight="1" x14ac:dyDescent="0.25">
      <c r="A371" s="161">
        <v>757</v>
      </c>
      <c r="B371" s="157" t="s">
        <v>697</v>
      </c>
      <c r="C371" s="150">
        <v>0</v>
      </c>
      <c r="D371" s="150">
        <v>0</v>
      </c>
      <c r="E371" s="150">
        <v>0</v>
      </c>
      <c r="F371" s="150">
        <v>0</v>
      </c>
      <c r="G371" s="150">
        <v>0</v>
      </c>
      <c r="H371" s="150">
        <v>0</v>
      </c>
      <c r="I371" s="150">
        <v>0</v>
      </c>
      <c r="J371" s="150">
        <v>0</v>
      </c>
      <c r="K371" s="150">
        <v>0</v>
      </c>
      <c r="L371" s="150">
        <v>0</v>
      </c>
      <c r="M371" s="149">
        <f t="shared" si="56"/>
        <v>0</v>
      </c>
      <c r="N371" s="160"/>
    </row>
    <row r="372" spans="1:14" customFormat="1" ht="25.5" customHeight="1" x14ac:dyDescent="0.25">
      <c r="A372" s="161">
        <v>758</v>
      </c>
      <c r="B372" s="157" t="s">
        <v>698</v>
      </c>
      <c r="C372" s="150">
        <v>0</v>
      </c>
      <c r="D372" s="150">
        <v>0</v>
      </c>
      <c r="E372" s="150">
        <v>0</v>
      </c>
      <c r="F372" s="150">
        <v>0</v>
      </c>
      <c r="G372" s="150">
        <v>0</v>
      </c>
      <c r="H372" s="150">
        <v>0</v>
      </c>
      <c r="I372" s="150">
        <v>0</v>
      </c>
      <c r="J372" s="150">
        <v>0</v>
      </c>
      <c r="K372" s="150">
        <v>0</v>
      </c>
      <c r="L372" s="150">
        <v>0</v>
      </c>
      <c r="M372" s="149">
        <f t="shared" si="56"/>
        <v>0</v>
      </c>
      <c r="N372" s="160"/>
    </row>
    <row r="373" spans="1:14" customFormat="1" ht="25.5" customHeight="1" x14ac:dyDescent="0.25">
      <c r="A373" s="161">
        <v>759</v>
      </c>
      <c r="B373" s="157" t="s">
        <v>699</v>
      </c>
      <c r="C373" s="150">
        <v>0</v>
      </c>
      <c r="D373" s="150">
        <v>0</v>
      </c>
      <c r="E373" s="150">
        <v>0</v>
      </c>
      <c r="F373" s="150">
        <v>0</v>
      </c>
      <c r="G373" s="150">
        <v>0</v>
      </c>
      <c r="H373" s="150">
        <v>0</v>
      </c>
      <c r="I373" s="150">
        <v>0</v>
      </c>
      <c r="J373" s="150">
        <v>0</v>
      </c>
      <c r="K373" s="150">
        <v>0</v>
      </c>
      <c r="L373" s="150">
        <v>0</v>
      </c>
      <c r="M373" s="149">
        <f t="shared" si="56"/>
        <v>0</v>
      </c>
      <c r="N373" s="160"/>
    </row>
    <row r="374" spans="1:14" customFormat="1" ht="25.5" customHeight="1" x14ac:dyDescent="0.25">
      <c r="A374" s="154">
        <v>7600</v>
      </c>
      <c r="B374" s="155" t="s">
        <v>700</v>
      </c>
      <c r="C374" s="148">
        <f t="shared" ref="C374:N374" si="64">SUM(C375:C376)</f>
        <v>0</v>
      </c>
      <c r="D374" s="148">
        <f>SUM(D375:D376)</f>
        <v>0</v>
      </c>
      <c r="E374" s="148">
        <f t="shared" si="64"/>
        <v>0</v>
      </c>
      <c r="F374" s="148">
        <f t="shared" si="64"/>
        <v>0</v>
      </c>
      <c r="G374" s="148">
        <f t="shared" si="64"/>
        <v>0</v>
      </c>
      <c r="H374" s="148">
        <f t="shared" si="64"/>
        <v>0</v>
      </c>
      <c r="I374" s="148">
        <f t="shared" si="64"/>
        <v>0</v>
      </c>
      <c r="J374" s="148">
        <f t="shared" si="64"/>
        <v>0</v>
      </c>
      <c r="K374" s="148">
        <f t="shared" si="64"/>
        <v>0</v>
      </c>
      <c r="L374" s="148">
        <f t="shared" si="64"/>
        <v>0</v>
      </c>
      <c r="M374" s="148">
        <f t="shared" si="56"/>
        <v>0</v>
      </c>
      <c r="N374" s="164">
        <f t="shared" si="64"/>
        <v>0</v>
      </c>
    </row>
    <row r="375" spans="1:14" customFormat="1" ht="25.5" customHeight="1" x14ac:dyDescent="0.25">
      <c r="A375" s="161">
        <v>761</v>
      </c>
      <c r="B375" s="157" t="s">
        <v>701</v>
      </c>
      <c r="C375" s="150">
        <v>0</v>
      </c>
      <c r="D375" s="150">
        <v>0</v>
      </c>
      <c r="E375" s="150">
        <v>0</v>
      </c>
      <c r="F375" s="150">
        <v>0</v>
      </c>
      <c r="G375" s="150">
        <v>0</v>
      </c>
      <c r="H375" s="150">
        <v>0</v>
      </c>
      <c r="I375" s="150">
        <v>0</v>
      </c>
      <c r="J375" s="150">
        <v>0</v>
      </c>
      <c r="K375" s="150">
        <v>0</v>
      </c>
      <c r="L375" s="150">
        <v>0</v>
      </c>
      <c r="M375" s="149">
        <f t="shared" si="56"/>
        <v>0</v>
      </c>
      <c r="N375" s="160"/>
    </row>
    <row r="376" spans="1:14" customFormat="1" ht="25.5" customHeight="1" x14ac:dyDescent="0.25">
      <c r="A376" s="161">
        <v>762</v>
      </c>
      <c r="B376" s="157" t="s">
        <v>702</v>
      </c>
      <c r="C376" s="150">
        <v>0</v>
      </c>
      <c r="D376" s="150">
        <v>0</v>
      </c>
      <c r="E376" s="150">
        <v>0</v>
      </c>
      <c r="F376" s="150">
        <v>0</v>
      </c>
      <c r="G376" s="150">
        <v>0</v>
      </c>
      <c r="H376" s="150">
        <v>0</v>
      </c>
      <c r="I376" s="150">
        <v>0</v>
      </c>
      <c r="J376" s="150">
        <v>0</v>
      </c>
      <c r="K376" s="150">
        <v>0</v>
      </c>
      <c r="L376" s="150">
        <v>0</v>
      </c>
      <c r="M376" s="149">
        <f t="shared" si="56"/>
        <v>0</v>
      </c>
      <c r="N376" s="160"/>
    </row>
    <row r="377" spans="1:14" customFormat="1" ht="30" x14ac:dyDescent="0.25">
      <c r="A377" s="154">
        <v>7900</v>
      </c>
      <c r="B377" s="155" t="s">
        <v>703</v>
      </c>
      <c r="C377" s="148">
        <f t="shared" ref="C377:N377" si="65">SUM(C378:C380)</f>
        <v>0</v>
      </c>
      <c r="D377" s="148">
        <f>SUM(D378:D380)</f>
        <v>0</v>
      </c>
      <c r="E377" s="148">
        <f t="shared" si="65"/>
        <v>0</v>
      </c>
      <c r="F377" s="148">
        <f t="shared" si="65"/>
        <v>0</v>
      </c>
      <c r="G377" s="148">
        <f t="shared" si="65"/>
        <v>0</v>
      </c>
      <c r="H377" s="148">
        <f t="shared" si="65"/>
        <v>0</v>
      </c>
      <c r="I377" s="148">
        <f t="shared" si="65"/>
        <v>0</v>
      </c>
      <c r="J377" s="148">
        <f t="shared" si="65"/>
        <v>0</v>
      </c>
      <c r="K377" s="148">
        <f t="shared" si="65"/>
        <v>0</v>
      </c>
      <c r="L377" s="148">
        <f t="shared" si="65"/>
        <v>0</v>
      </c>
      <c r="M377" s="148">
        <f t="shared" si="56"/>
        <v>0</v>
      </c>
      <c r="N377" s="164">
        <f t="shared" si="65"/>
        <v>0</v>
      </c>
    </row>
    <row r="378" spans="1:14" customFormat="1" ht="25.5" customHeight="1" x14ac:dyDescent="0.25">
      <c r="A378" s="161">
        <v>791</v>
      </c>
      <c r="B378" s="157" t="s">
        <v>704</v>
      </c>
      <c r="C378" s="151">
        <v>0</v>
      </c>
      <c r="D378" s="151">
        <v>0</v>
      </c>
      <c r="E378" s="151">
        <v>0</v>
      </c>
      <c r="F378" s="151">
        <v>0</v>
      </c>
      <c r="G378" s="151">
        <v>0</v>
      </c>
      <c r="H378" s="151">
        <v>0</v>
      </c>
      <c r="I378" s="151">
        <v>0</v>
      </c>
      <c r="J378" s="151">
        <v>0</v>
      </c>
      <c r="K378" s="151">
        <v>0</v>
      </c>
      <c r="L378" s="151">
        <v>0</v>
      </c>
      <c r="M378" s="149">
        <f t="shared" si="56"/>
        <v>0</v>
      </c>
      <c r="N378" s="160"/>
    </row>
    <row r="379" spans="1:14" customFormat="1" ht="25.5" customHeight="1" x14ac:dyDescent="0.25">
      <c r="A379" s="161">
        <v>792</v>
      </c>
      <c r="B379" s="157" t="s">
        <v>705</v>
      </c>
      <c r="C379" s="151">
        <v>0</v>
      </c>
      <c r="D379" s="151">
        <v>0</v>
      </c>
      <c r="E379" s="151">
        <v>0</v>
      </c>
      <c r="F379" s="151">
        <v>0</v>
      </c>
      <c r="G379" s="151">
        <v>0</v>
      </c>
      <c r="H379" s="151">
        <v>0</v>
      </c>
      <c r="I379" s="151">
        <v>0</v>
      </c>
      <c r="J379" s="151">
        <v>0</v>
      </c>
      <c r="K379" s="151">
        <v>0</v>
      </c>
      <c r="L379" s="151">
        <v>0</v>
      </c>
      <c r="M379" s="149">
        <f t="shared" si="56"/>
        <v>0</v>
      </c>
      <c r="N379" s="160"/>
    </row>
    <row r="380" spans="1:14" customFormat="1" ht="25.5" customHeight="1" x14ac:dyDescent="0.25">
      <c r="A380" s="161">
        <v>799</v>
      </c>
      <c r="B380" s="157" t="s">
        <v>706</v>
      </c>
      <c r="C380" s="151">
        <v>0</v>
      </c>
      <c r="D380" s="151">
        <v>0</v>
      </c>
      <c r="E380" s="151">
        <v>0</v>
      </c>
      <c r="F380" s="151">
        <v>0</v>
      </c>
      <c r="G380" s="151">
        <v>0</v>
      </c>
      <c r="H380" s="151">
        <v>0</v>
      </c>
      <c r="I380" s="151">
        <v>0</v>
      </c>
      <c r="J380" s="151">
        <v>0</v>
      </c>
      <c r="K380" s="151">
        <v>0</v>
      </c>
      <c r="L380" s="151">
        <v>0</v>
      </c>
      <c r="M380" s="149">
        <f t="shared" si="56"/>
        <v>0</v>
      </c>
      <c r="N380" s="160"/>
    </row>
    <row r="381" spans="1:14" s="89" customFormat="1" ht="25.5" customHeight="1" x14ac:dyDescent="0.25">
      <c r="A381" s="430">
        <v>8000</v>
      </c>
      <c r="B381" s="431" t="s">
        <v>27</v>
      </c>
      <c r="C381" s="429">
        <f t="shared" ref="C381:N381" si="66">C382+C389+C395</f>
        <v>0</v>
      </c>
      <c r="D381" s="429">
        <f>D382+D389+D395</f>
        <v>0</v>
      </c>
      <c r="E381" s="429">
        <f t="shared" si="66"/>
        <v>0</v>
      </c>
      <c r="F381" s="429">
        <f t="shared" si="66"/>
        <v>0</v>
      </c>
      <c r="G381" s="429">
        <f t="shared" si="66"/>
        <v>0</v>
      </c>
      <c r="H381" s="429">
        <f t="shared" si="66"/>
        <v>0</v>
      </c>
      <c r="I381" s="429">
        <f t="shared" si="66"/>
        <v>0</v>
      </c>
      <c r="J381" s="429">
        <f t="shared" si="66"/>
        <v>0</v>
      </c>
      <c r="K381" s="429">
        <f t="shared" si="66"/>
        <v>0</v>
      </c>
      <c r="L381" s="429">
        <f t="shared" si="66"/>
        <v>0</v>
      </c>
      <c r="M381" s="429">
        <f t="shared" si="56"/>
        <v>0</v>
      </c>
      <c r="N381" s="167">
        <f t="shared" si="66"/>
        <v>0</v>
      </c>
    </row>
    <row r="382" spans="1:14" customFormat="1" ht="25.5" customHeight="1" x14ac:dyDescent="0.25">
      <c r="A382" s="154">
        <v>8100</v>
      </c>
      <c r="B382" s="155" t="s">
        <v>306</v>
      </c>
      <c r="C382" s="148">
        <f>SUM(C383:C388)</f>
        <v>0</v>
      </c>
      <c r="D382" s="148">
        <f>SUM(D383:D388)</f>
        <v>0</v>
      </c>
      <c r="E382" s="148">
        <f t="shared" ref="E382:N382" si="67">SUM(E383:E388)</f>
        <v>0</v>
      </c>
      <c r="F382" s="148">
        <f t="shared" si="67"/>
        <v>0</v>
      </c>
      <c r="G382" s="148">
        <f t="shared" si="67"/>
        <v>0</v>
      </c>
      <c r="H382" s="148">
        <f t="shared" si="67"/>
        <v>0</v>
      </c>
      <c r="I382" s="148">
        <f t="shared" si="67"/>
        <v>0</v>
      </c>
      <c r="J382" s="148">
        <f t="shared" si="67"/>
        <v>0</v>
      </c>
      <c r="K382" s="148">
        <f t="shared" si="67"/>
        <v>0</v>
      </c>
      <c r="L382" s="148">
        <f t="shared" si="67"/>
        <v>0</v>
      </c>
      <c r="M382" s="148">
        <f t="shared" si="56"/>
        <v>0</v>
      </c>
      <c r="N382" s="164">
        <f t="shared" si="67"/>
        <v>0</v>
      </c>
    </row>
    <row r="383" spans="1:14" customFormat="1" ht="25.5" customHeight="1" x14ac:dyDescent="0.25">
      <c r="A383" s="161">
        <v>811</v>
      </c>
      <c r="B383" s="157" t="s">
        <v>707</v>
      </c>
      <c r="C383" s="150">
        <v>0</v>
      </c>
      <c r="D383" s="150">
        <v>0</v>
      </c>
      <c r="E383" s="150">
        <v>0</v>
      </c>
      <c r="F383" s="150">
        <v>0</v>
      </c>
      <c r="G383" s="150">
        <v>0</v>
      </c>
      <c r="H383" s="150">
        <v>0</v>
      </c>
      <c r="I383" s="150">
        <v>0</v>
      </c>
      <c r="J383" s="150">
        <v>0</v>
      </c>
      <c r="K383" s="150">
        <v>0</v>
      </c>
      <c r="L383" s="150">
        <v>0</v>
      </c>
      <c r="M383" s="149">
        <f t="shared" si="56"/>
        <v>0</v>
      </c>
      <c r="N383" s="160"/>
    </row>
    <row r="384" spans="1:14" customFormat="1" ht="25.5" customHeight="1" x14ac:dyDescent="0.25">
      <c r="A384" s="161">
        <v>812</v>
      </c>
      <c r="B384" s="157" t="s">
        <v>708</v>
      </c>
      <c r="C384" s="150">
        <v>0</v>
      </c>
      <c r="D384" s="150">
        <v>0</v>
      </c>
      <c r="E384" s="150">
        <v>0</v>
      </c>
      <c r="F384" s="150">
        <v>0</v>
      </c>
      <c r="G384" s="150">
        <v>0</v>
      </c>
      <c r="H384" s="150">
        <v>0</v>
      </c>
      <c r="I384" s="150">
        <v>0</v>
      </c>
      <c r="J384" s="150">
        <v>0</v>
      </c>
      <c r="K384" s="150">
        <v>0</v>
      </c>
      <c r="L384" s="150">
        <v>0</v>
      </c>
      <c r="M384" s="149">
        <f t="shared" si="56"/>
        <v>0</v>
      </c>
      <c r="N384" s="160"/>
    </row>
    <row r="385" spans="1:14" customFormat="1" ht="25.5" customHeight="1" x14ac:dyDescent="0.25">
      <c r="A385" s="161">
        <v>813</v>
      </c>
      <c r="B385" s="157" t="s">
        <v>709</v>
      </c>
      <c r="C385" s="150">
        <v>0</v>
      </c>
      <c r="D385" s="150">
        <v>0</v>
      </c>
      <c r="E385" s="150">
        <v>0</v>
      </c>
      <c r="F385" s="150">
        <v>0</v>
      </c>
      <c r="G385" s="150">
        <v>0</v>
      </c>
      <c r="H385" s="150">
        <v>0</v>
      </c>
      <c r="I385" s="150">
        <v>0</v>
      </c>
      <c r="J385" s="150">
        <v>0</v>
      </c>
      <c r="K385" s="150">
        <v>0</v>
      </c>
      <c r="L385" s="150">
        <v>0</v>
      </c>
      <c r="M385" s="149">
        <f t="shared" si="56"/>
        <v>0</v>
      </c>
      <c r="N385" s="160"/>
    </row>
    <row r="386" spans="1:14" customFormat="1" ht="25.5" x14ac:dyDescent="0.25">
      <c r="A386" s="161">
        <v>814</v>
      </c>
      <c r="B386" s="157" t="s">
        <v>710</v>
      </c>
      <c r="C386" s="150">
        <v>0</v>
      </c>
      <c r="D386" s="150">
        <v>0</v>
      </c>
      <c r="E386" s="150">
        <v>0</v>
      </c>
      <c r="F386" s="150">
        <v>0</v>
      </c>
      <c r="G386" s="150">
        <v>0</v>
      </c>
      <c r="H386" s="150">
        <v>0</v>
      </c>
      <c r="I386" s="150">
        <v>0</v>
      </c>
      <c r="J386" s="150">
        <v>0</v>
      </c>
      <c r="K386" s="150">
        <v>0</v>
      </c>
      <c r="L386" s="150">
        <v>0</v>
      </c>
      <c r="M386" s="149">
        <f t="shared" si="56"/>
        <v>0</v>
      </c>
      <c r="N386" s="160"/>
    </row>
    <row r="387" spans="1:14" customFormat="1" ht="25.5" customHeight="1" x14ac:dyDescent="0.25">
      <c r="A387" s="161">
        <v>815</v>
      </c>
      <c r="B387" s="157" t="s">
        <v>711</v>
      </c>
      <c r="C387" s="150">
        <v>0</v>
      </c>
      <c r="D387" s="150">
        <v>0</v>
      </c>
      <c r="E387" s="150">
        <v>0</v>
      </c>
      <c r="F387" s="150">
        <v>0</v>
      </c>
      <c r="G387" s="150">
        <v>0</v>
      </c>
      <c r="H387" s="150">
        <v>0</v>
      </c>
      <c r="I387" s="150">
        <v>0</v>
      </c>
      <c r="J387" s="150">
        <v>0</v>
      </c>
      <c r="K387" s="150">
        <v>0</v>
      </c>
      <c r="L387" s="150">
        <v>0</v>
      </c>
      <c r="M387" s="149">
        <f t="shared" si="56"/>
        <v>0</v>
      </c>
      <c r="N387" s="160"/>
    </row>
    <row r="388" spans="1:14" customFormat="1" ht="25.5" customHeight="1" x14ac:dyDescent="0.25">
      <c r="A388" s="161">
        <v>816</v>
      </c>
      <c r="B388" s="157" t="s">
        <v>712</v>
      </c>
      <c r="C388" s="150">
        <v>0</v>
      </c>
      <c r="D388" s="150">
        <v>0</v>
      </c>
      <c r="E388" s="150">
        <v>0</v>
      </c>
      <c r="F388" s="150">
        <v>0</v>
      </c>
      <c r="G388" s="150">
        <v>0</v>
      </c>
      <c r="H388" s="150">
        <v>0</v>
      </c>
      <c r="I388" s="150">
        <v>0</v>
      </c>
      <c r="J388" s="150">
        <v>0</v>
      </c>
      <c r="K388" s="150">
        <v>0</v>
      </c>
      <c r="L388" s="150">
        <v>0</v>
      </c>
      <c r="M388" s="149">
        <f t="shared" si="56"/>
        <v>0</v>
      </c>
      <c r="N388" s="160"/>
    </row>
    <row r="389" spans="1:14" customFormat="1" ht="25.5" customHeight="1" x14ac:dyDescent="0.25">
      <c r="A389" s="154">
        <v>8300</v>
      </c>
      <c r="B389" s="155" t="s">
        <v>309</v>
      </c>
      <c r="C389" s="148">
        <f t="shared" ref="C389:N389" si="68">SUM(C390:C394)</f>
        <v>0</v>
      </c>
      <c r="D389" s="148">
        <f>SUM(D390:D394)</f>
        <v>0</v>
      </c>
      <c r="E389" s="148">
        <f t="shared" si="68"/>
        <v>0</v>
      </c>
      <c r="F389" s="148">
        <f t="shared" si="68"/>
        <v>0</v>
      </c>
      <c r="G389" s="148">
        <f t="shared" si="68"/>
        <v>0</v>
      </c>
      <c r="H389" s="148">
        <f t="shared" si="68"/>
        <v>0</v>
      </c>
      <c r="I389" s="148">
        <f t="shared" si="68"/>
        <v>0</v>
      </c>
      <c r="J389" s="148">
        <f t="shared" si="68"/>
        <v>0</v>
      </c>
      <c r="K389" s="148">
        <f t="shared" si="68"/>
        <v>0</v>
      </c>
      <c r="L389" s="148">
        <f t="shared" si="68"/>
        <v>0</v>
      </c>
      <c r="M389" s="148">
        <f t="shared" si="56"/>
        <v>0</v>
      </c>
      <c r="N389" s="164">
        <f t="shared" si="68"/>
        <v>0</v>
      </c>
    </row>
    <row r="390" spans="1:14" customFormat="1" ht="25.5" customHeight="1" x14ac:dyDescent="0.25">
      <c r="A390" s="161">
        <v>831</v>
      </c>
      <c r="B390" s="157" t="s">
        <v>713</v>
      </c>
      <c r="C390" s="150">
        <v>0</v>
      </c>
      <c r="D390" s="150">
        <v>0</v>
      </c>
      <c r="E390" s="150">
        <v>0</v>
      </c>
      <c r="F390" s="150">
        <v>0</v>
      </c>
      <c r="G390" s="150">
        <v>0</v>
      </c>
      <c r="H390" s="150">
        <v>0</v>
      </c>
      <c r="I390" s="150">
        <v>0</v>
      </c>
      <c r="J390" s="150">
        <v>0</v>
      </c>
      <c r="K390" s="150">
        <v>0</v>
      </c>
      <c r="L390" s="150">
        <v>0</v>
      </c>
      <c r="M390" s="149">
        <f t="shared" si="56"/>
        <v>0</v>
      </c>
      <c r="N390" s="160"/>
    </row>
    <row r="391" spans="1:14" customFormat="1" ht="25.5" customHeight="1" x14ac:dyDescent="0.25">
      <c r="A391" s="161">
        <v>832</v>
      </c>
      <c r="B391" s="157" t="s">
        <v>714</v>
      </c>
      <c r="C391" s="150">
        <v>0</v>
      </c>
      <c r="D391" s="150">
        <v>0</v>
      </c>
      <c r="E391" s="150">
        <v>0</v>
      </c>
      <c r="F391" s="150">
        <v>0</v>
      </c>
      <c r="G391" s="150">
        <v>0</v>
      </c>
      <c r="H391" s="150">
        <v>0</v>
      </c>
      <c r="I391" s="150">
        <v>0</v>
      </c>
      <c r="J391" s="150">
        <v>0</v>
      </c>
      <c r="K391" s="150">
        <v>0</v>
      </c>
      <c r="L391" s="150">
        <v>0</v>
      </c>
      <c r="M391" s="149">
        <f t="shared" ref="M391:M430" si="69">SUM(C391:L391)</f>
        <v>0</v>
      </c>
      <c r="N391" s="160"/>
    </row>
    <row r="392" spans="1:14" customFormat="1" ht="25.5" customHeight="1" x14ac:dyDescent="0.25">
      <c r="A392" s="161">
        <v>833</v>
      </c>
      <c r="B392" s="157" t="s">
        <v>715</v>
      </c>
      <c r="C392" s="150">
        <v>0</v>
      </c>
      <c r="D392" s="150">
        <v>0</v>
      </c>
      <c r="E392" s="150">
        <v>0</v>
      </c>
      <c r="F392" s="150">
        <v>0</v>
      </c>
      <c r="G392" s="150">
        <v>0</v>
      </c>
      <c r="H392" s="150">
        <v>0</v>
      </c>
      <c r="I392" s="150">
        <v>0</v>
      </c>
      <c r="J392" s="150">
        <v>0</v>
      </c>
      <c r="K392" s="150">
        <v>0</v>
      </c>
      <c r="L392" s="150">
        <v>0</v>
      </c>
      <c r="M392" s="149">
        <f t="shared" si="69"/>
        <v>0</v>
      </c>
      <c r="N392" s="160"/>
    </row>
    <row r="393" spans="1:14" customFormat="1" ht="34.5" customHeight="1" x14ac:dyDescent="0.25">
      <c r="A393" s="161">
        <v>834</v>
      </c>
      <c r="B393" s="157" t="s">
        <v>716</v>
      </c>
      <c r="C393" s="150">
        <v>0</v>
      </c>
      <c r="D393" s="150">
        <v>0</v>
      </c>
      <c r="E393" s="150">
        <v>0</v>
      </c>
      <c r="F393" s="150">
        <v>0</v>
      </c>
      <c r="G393" s="150">
        <v>0</v>
      </c>
      <c r="H393" s="150">
        <v>0</v>
      </c>
      <c r="I393" s="150">
        <v>0</v>
      </c>
      <c r="J393" s="150">
        <v>0</v>
      </c>
      <c r="K393" s="150">
        <v>0</v>
      </c>
      <c r="L393" s="150">
        <v>0</v>
      </c>
      <c r="M393" s="149">
        <f t="shared" si="69"/>
        <v>0</v>
      </c>
      <c r="N393" s="160"/>
    </row>
    <row r="394" spans="1:14" customFormat="1" ht="33" customHeight="1" x14ac:dyDescent="0.25">
      <c r="A394" s="161">
        <v>835</v>
      </c>
      <c r="B394" s="157" t="s">
        <v>717</v>
      </c>
      <c r="C394" s="150">
        <v>0</v>
      </c>
      <c r="D394" s="150">
        <v>0</v>
      </c>
      <c r="E394" s="150">
        <v>0</v>
      </c>
      <c r="F394" s="150">
        <v>0</v>
      </c>
      <c r="G394" s="150">
        <v>0</v>
      </c>
      <c r="H394" s="150">
        <v>0</v>
      </c>
      <c r="I394" s="150">
        <v>0</v>
      </c>
      <c r="J394" s="150">
        <v>0</v>
      </c>
      <c r="K394" s="150">
        <v>0</v>
      </c>
      <c r="L394" s="150">
        <v>0</v>
      </c>
      <c r="M394" s="149">
        <f t="shared" si="69"/>
        <v>0</v>
      </c>
      <c r="N394" s="160"/>
    </row>
    <row r="395" spans="1:14" customFormat="1" ht="25.5" customHeight="1" x14ac:dyDescent="0.25">
      <c r="A395" s="154">
        <v>8500</v>
      </c>
      <c r="B395" s="155" t="s">
        <v>315</v>
      </c>
      <c r="C395" s="148">
        <f t="shared" ref="C395:N395" si="70">SUM(C396:C398)</f>
        <v>0</v>
      </c>
      <c r="D395" s="148">
        <f>SUM(D396:D398)</f>
        <v>0</v>
      </c>
      <c r="E395" s="148">
        <f t="shared" si="70"/>
        <v>0</v>
      </c>
      <c r="F395" s="148">
        <f t="shared" si="70"/>
        <v>0</v>
      </c>
      <c r="G395" s="148">
        <f t="shared" si="70"/>
        <v>0</v>
      </c>
      <c r="H395" s="148">
        <f t="shared" si="70"/>
        <v>0</v>
      </c>
      <c r="I395" s="148">
        <f t="shared" si="70"/>
        <v>0</v>
      </c>
      <c r="J395" s="148">
        <f t="shared" si="70"/>
        <v>0</v>
      </c>
      <c r="K395" s="148">
        <f t="shared" si="70"/>
        <v>0</v>
      </c>
      <c r="L395" s="148">
        <f t="shared" si="70"/>
        <v>0</v>
      </c>
      <c r="M395" s="148">
        <f t="shared" si="69"/>
        <v>0</v>
      </c>
      <c r="N395" s="164">
        <f t="shared" si="70"/>
        <v>0</v>
      </c>
    </row>
    <row r="396" spans="1:14" customFormat="1" ht="25.5" customHeight="1" x14ac:dyDescent="0.25">
      <c r="A396" s="161">
        <v>851</v>
      </c>
      <c r="B396" s="157" t="s">
        <v>718</v>
      </c>
      <c r="C396" s="150">
        <v>0</v>
      </c>
      <c r="D396" s="150">
        <v>0</v>
      </c>
      <c r="E396" s="150">
        <v>0</v>
      </c>
      <c r="F396" s="150">
        <v>0</v>
      </c>
      <c r="G396" s="150">
        <v>0</v>
      </c>
      <c r="H396" s="150">
        <v>0</v>
      </c>
      <c r="I396" s="150">
        <v>0</v>
      </c>
      <c r="J396" s="150">
        <v>0</v>
      </c>
      <c r="K396" s="150">
        <v>0</v>
      </c>
      <c r="L396" s="150">
        <v>0</v>
      </c>
      <c r="M396" s="149">
        <f t="shared" si="69"/>
        <v>0</v>
      </c>
      <c r="N396" s="160"/>
    </row>
    <row r="397" spans="1:14" customFormat="1" ht="25.5" customHeight="1" x14ac:dyDescent="0.25">
      <c r="A397" s="161">
        <v>852</v>
      </c>
      <c r="B397" s="157" t="s">
        <v>719</v>
      </c>
      <c r="C397" s="150">
        <v>0</v>
      </c>
      <c r="D397" s="150">
        <v>0</v>
      </c>
      <c r="E397" s="150">
        <v>0</v>
      </c>
      <c r="F397" s="150">
        <v>0</v>
      </c>
      <c r="G397" s="150">
        <v>0</v>
      </c>
      <c r="H397" s="150">
        <v>0</v>
      </c>
      <c r="I397" s="150">
        <v>0</v>
      </c>
      <c r="J397" s="150">
        <v>0</v>
      </c>
      <c r="K397" s="150">
        <v>0</v>
      </c>
      <c r="L397" s="150">
        <v>0</v>
      </c>
      <c r="M397" s="149">
        <f t="shared" si="69"/>
        <v>0</v>
      </c>
      <c r="N397" s="160"/>
    </row>
    <row r="398" spans="1:14" customFormat="1" ht="25.5" customHeight="1" x14ac:dyDescent="0.25">
      <c r="A398" s="161">
        <v>853</v>
      </c>
      <c r="B398" s="157" t="s">
        <v>720</v>
      </c>
      <c r="C398" s="150">
        <v>0</v>
      </c>
      <c r="D398" s="150">
        <v>0</v>
      </c>
      <c r="E398" s="150">
        <v>0</v>
      </c>
      <c r="F398" s="150">
        <v>0</v>
      </c>
      <c r="G398" s="150">
        <v>0</v>
      </c>
      <c r="H398" s="150">
        <v>0</v>
      </c>
      <c r="I398" s="150">
        <v>0</v>
      </c>
      <c r="J398" s="150">
        <v>0</v>
      </c>
      <c r="K398" s="150">
        <v>0</v>
      </c>
      <c r="L398" s="150">
        <v>0</v>
      </c>
      <c r="M398" s="149">
        <f t="shared" si="69"/>
        <v>0</v>
      </c>
      <c r="N398" s="160"/>
    </row>
    <row r="399" spans="1:14" customFormat="1" ht="25.5" customHeight="1" x14ac:dyDescent="0.25">
      <c r="A399" s="430">
        <v>9000</v>
      </c>
      <c r="B399" s="431" t="s">
        <v>721</v>
      </c>
      <c r="C399" s="429">
        <f t="shared" ref="C399:N399" si="71">C400+C409+C418+C421+C424+C426+C429</f>
        <v>0</v>
      </c>
      <c r="D399" s="429">
        <f>D400+D409+D418+D421+D424+D426+D429</f>
        <v>0</v>
      </c>
      <c r="E399" s="429">
        <f t="shared" si="71"/>
        <v>646468</v>
      </c>
      <c r="F399" s="429">
        <f t="shared" si="71"/>
        <v>0</v>
      </c>
      <c r="G399" s="429">
        <f t="shared" si="71"/>
        <v>4564761</v>
      </c>
      <c r="H399" s="429">
        <f t="shared" si="71"/>
        <v>0</v>
      </c>
      <c r="I399" s="429">
        <f t="shared" si="71"/>
        <v>0</v>
      </c>
      <c r="J399" s="429">
        <f t="shared" si="71"/>
        <v>0</v>
      </c>
      <c r="K399" s="429">
        <f t="shared" si="71"/>
        <v>0</v>
      </c>
      <c r="L399" s="429">
        <f t="shared" si="71"/>
        <v>0</v>
      </c>
      <c r="M399" s="429">
        <f t="shared" si="69"/>
        <v>5211229</v>
      </c>
      <c r="N399" s="166">
        <f t="shared" si="71"/>
        <v>0</v>
      </c>
    </row>
    <row r="400" spans="1:14" customFormat="1" ht="25.5" customHeight="1" x14ac:dyDescent="0.25">
      <c r="A400" s="165">
        <v>9100</v>
      </c>
      <c r="B400" s="133" t="s">
        <v>722</v>
      </c>
      <c r="C400" s="148">
        <f>SUM(C401:C408)</f>
        <v>0</v>
      </c>
      <c r="D400" s="148">
        <f>SUM(D401:D408)</f>
        <v>0</v>
      </c>
      <c r="E400" s="148">
        <f t="shared" ref="E400:N400" si="72">SUM(E401:E408)</f>
        <v>621064</v>
      </c>
      <c r="F400" s="148">
        <f t="shared" si="72"/>
        <v>0</v>
      </c>
      <c r="G400" s="148">
        <f t="shared" si="72"/>
        <v>2248859</v>
      </c>
      <c r="H400" s="148">
        <f t="shared" si="72"/>
        <v>0</v>
      </c>
      <c r="I400" s="148">
        <f t="shared" si="72"/>
        <v>0</v>
      </c>
      <c r="J400" s="148">
        <f t="shared" si="72"/>
        <v>0</v>
      </c>
      <c r="K400" s="148">
        <f t="shared" si="72"/>
        <v>0</v>
      </c>
      <c r="L400" s="148">
        <f t="shared" si="72"/>
        <v>0</v>
      </c>
      <c r="M400" s="148">
        <f t="shared" si="69"/>
        <v>2869923</v>
      </c>
      <c r="N400" s="164">
        <f t="shared" si="72"/>
        <v>0</v>
      </c>
    </row>
    <row r="401" spans="1:14" customFormat="1" ht="25.5" customHeight="1" x14ac:dyDescent="0.25">
      <c r="A401" s="161">
        <v>911</v>
      </c>
      <c r="B401" s="157" t="s">
        <v>723</v>
      </c>
      <c r="C401" s="151">
        <v>0</v>
      </c>
      <c r="D401" s="151">
        <v>0</v>
      </c>
      <c r="E401" s="151">
        <v>621064</v>
      </c>
      <c r="F401" s="151">
        <v>0</v>
      </c>
      <c r="G401" s="151">
        <v>2248859</v>
      </c>
      <c r="H401" s="151">
        <v>0</v>
      </c>
      <c r="I401" s="151">
        <v>0</v>
      </c>
      <c r="J401" s="151">
        <v>0</v>
      </c>
      <c r="K401" s="151">
        <v>0</v>
      </c>
      <c r="L401" s="151">
        <v>0</v>
      </c>
      <c r="M401" s="149">
        <f t="shared" si="69"/>
        <v>2869923</v>
      </c>
      <c r="N401" s="160"/>
    </row>
    <row r="402" spans="1:14" customFormat="1" ht="30" customHeight="1" x14ac:dyDescent="0.25">
      <c r="A402" s="161">
        <v>912</v>
      </c>
      <c r="B402" s="157" t="s">
        <v>724</v>
      </c>
      <c r="C402" s="151">
        <v>0</v>
      </c>
      <c r="D402" s="151">
        <v>0</v>
      </c>
      <c r="E402" s="151">
        <v>0</v>
      </c>
      <c r="F402" s="151">
        <v>0</v>
      </c>
      <c r="G402" s="151">
        <v>0</v>
      </c>
      <c r="H402" s="151">
        <v>0</v>
      </c>
      <c r="I402" s="151">
        <v>0</v>
      </c>
      <c r="J402" s="151">
        <v>0</v>
      </c>
      <c r="K402" s="151">
        <v>0</v>
      </c>
      <c r="L402" s="151">
        <v>0</v>
      </c>
      <c r="M402" s="149">
        <f t="shared" si="69"/>
        <v>0</v>
      </c>
      <c r="N402" s="160"/>
    </row>
    <row r="403" spans="1:14" customFormat="1" ht="25.5" customHeight="1" x14ac:dyDescent="0.25">
      <c r="A403" s="161">
        <v>913</v>
      </c>
      <c r="B403" s="157" t="s">
        <v>725</v>
      </c>
      <c r="C403" s="151">
        <v>0</v>
      </c>
      <c r="D403" s="151">
        <v>0</v>
      </c>
      <c r="E403" s="151">
        <v>0</v>
      </c>
      <c r="F403" s="151">
        <v>0</v>
      </c>
      <c r="G403" s="151">
        <v>0</v>
      </c>
      <c r="H403" s="151">
        <v>0</v>
      </c>
      <c r="I403" s="151">
        <v>0</v>
      </c>
      <c r="J403" s="151">
        <v>0</v>
      </c>
      <c r="K403" s="151">
        <v>0</v>
      </c>
      <c r="L403" s="151">
        <v>0</v>
      </c>
      <c r="M403" s="149">
        <f t="shared" si="69"/>
        <v>0</v>
      </c>
      <c r="N403" s="160"/>
    </row>
    <row r="404" spans="1:14" customFormat="1" ht="25.5" customHeight="1" x14ac:dyDescent="0.25">
      <c r="A404" s="161">
        <v>914</v>
      </c>
      <c r="B404" s="157" t="s">
        <v>726</v>
      </c>
      <c r="C404" s="151">
        <v>0</v>
      </c>
      <c r="D404" s="151">
        <v>0</v>
      </c>
      <c r="E404" s="151">
        <v>0</v>
      </c>
      <c r="F404" s="151">
        <v>0</v>
      </c>
      <c r="G404" s="151">
        <v>0</v>
      </c>
      <c r="H404" s="151">
        <v>0</v>
      </c>
      <c r="I404" s="151">
        <v>0</v>
      </c>
      <c r="J404" s="151">
        <v>0</v>
      </c>
      <c r="K404" s="151">
        <v>0</v>
      </c>
      <c r="L404" s="151">
        <v>0</v>
      </c>
      <c r="M404" s="149">
        <f t="shared" si="69"/>
        <v>0</v>
      </c>
      <c r="N404" s="160"/>
    </row>
    <row r="405" spans="1:14" customFormat="1" ht="38.25" customHeight="1" x14ac:dyDescent="0.25">
      <c r="A405" s="161">
        <v>915</v>
      </c>
      <c r="B405" s="157" t="s">
        <v>727</v>
      </c>
      <c r="C405" s="151">
        <v>0</v>
      </c>
      <c r="D405" s="151">
        <v>0</v>
      </c>
      <c r="E405" s="151">
        <v>0</v>
      </c>
      <c r="F405" s="151">
        <v>0</v>
      </c>
      <c r="G405" s="151">
        <v>0</v>
      </c>
      <c r="H405" s="151">
        <v>0</v>
      </c>
      <c r="I405" s="151">
        <v>0</v>
      </c>
      <c r="J405" s="151">
        <v>0</v>
      </c>
      <c r="K405" s="151">
        <v>0</v>
      </c>
      <c r="L405" s="151">
        <v>0</v>
      </c>
      <c r="M405" s="149">
        <f t="shared" si="69"/>
        <v>0</v>
      </c>
      <c r="N405" s="160"/>
    </row>
    <row r="406" spans="1:14" customFormat="1" ht="25.5" customHeight="1" x14ac:dyDescent="0.25">
      <c r="A406" s="161">
        <v>916</v>
      </c>
      <c r="B406" s="157" t="s">
        <v>728</v>
      </c>
      <c r="C406" s="151">
        <v>0</v>
      </c>
      <c r="D406" s="151">
        <v>0</v>
      </c>
      <c r="E406" s="151">
        <v>0</v>
      </c>
      <c r="F406" s="151">
        <v>0</v>
      </c>
      <c r="G406" s="151">
        <v>0</v>
      </c>
      <c r="H406" s="151">
        <v>0</v>
      </c>
      <c r="I406" s="151">
        <v>0</v>
      </c>
      <c r="J406" s="151">
        <v>0</v>
      </c>
      <c r="K406" s="151">
        <v>0</v>
      </c>
      <c r="L406" s="151">
        <v>0</v>
      </c>
      <c r="M406" s="149">
        <f t="shared" si="69"/>
        <v>0</v>
      </c>
      <c r="N406" s="160"/>
    </row>
    <row r="407" spans="1:14" customFormat="1" ht="27.75" customHeight="1" x14ac:dyDescent="0.25">
      <c r="A407" s="161">
        <v>917</v>
      </c>
      <c r="B407" s="157" t="s">
        <v>729</v>
      </c>
      <c r="C407" s="151">
        <v>0</v>
      </c>
      <c r="D407" s="151">
        <v>0</v>
      </c>
      <c r="E407" s="151">
        <v>0</v>
      </c>
      <c r="F407" s="151">
        <v>0</v>
      </c>
      <c r="G407" s="151">
        <v>0</v>
      </c>
      <c r="H407" s="151">
        <v>0</v>
      </c>
      <c r="I407" s="151">
        <v>0</v>
      </c>
      <c r="J407" s="151">
        <v>0</v>
      </c>
      <c r="K407" s="151">
        <v>0</v>
      </c>
      <c r="L407" s="151">
        <v>0</v>
      </c>
      <c r="M407" s="149">
        <f t="shared" si="69"/>
        <v>0</v>
      </c>
      <c r="N407" s="160"/>
    </row>
    <row r="408" spans="1:14" customFormat="1" ht="25.5" customHeight="1" x14ac:dyDescent="0.25">
      <c r="A408" s="161">
        <v>918</v>
      </c>
      <c r="B408" s="157" t="s">
        <v>730</v>
      </c>
      <c r="C408" s="151">
        <v>0</v>
      </c>
      <c r="D408" s="151">
        <v>0</v>
      </c>
      <c r="E408" s="151">
        <v>0</v>
      </c>
      <c r="F408" s="151">
        <v>0</v>
      </c>
      <c r="G408" s="151">
        <v>0</v>
      </c>
      <c r="H408" s="151">
        <v>0</v>
      </c>
      <c r="I408" s="151">
        <v>0</v>
      </c>
      <c r="J408" s="151">
        <v>0</v>
      </c>
      <c r="K408" s="151">
        <v>0</v>
      </c>
      <c r="L408" s="151">
        <v>0</v>
      </c>
      <c r="M408" s="149">
        <f t="shared" si="69"/>
        <v>0</v>
      </c>
      <c r="N408" s="160"/>
    </row>
    <row r="409" spans="1:14" customFormat="1" ht="25.5" customHeight="1" x14ac:dyDescent="0.25">
      <c r="A409" s="154">
        <v>9200</v>
      </c>
      <c r="B409" s="155" t="s">
        <v>731</v>
      </c>
      <c r="C409" s="148">
        <f t="shared" ref="C409:N409" si="73">SUM(C410:C417)</f>
        <v>0</v>
      </c>
      <c r="D409" s="148">
        <f>SUM(D410:D417)</f>
        <v>0</v>
      </c>
      <c r="E409" s="148">
        <f t="shared" si="73"/>
        <v>25404</v>
      </c>
      <c r="F409" s="148">
        <f t="shared" si="73"/>
        <v>0</v>
      </c>
      <c r="G409" s="148">
        <f t="shared" si="73"/>
        <v>1515902</v>
      </c>
      <c r="H409" s="148">
        <f t="shared" si="73"/>
        <v>0</v>
      </c>
      <c r="I409" s="148">
        <f t="shared" si="73"/>
        <v>0</v>
      </c>
      <c r="J409" s="148">
        <f t="shared" si="73"/>
        <v>0</v>
      </c>
      <c r="K409" s="148">
        <f t="shared" si="73"/>
        <v>0</v>
      </c>
      <c r="L409" s="148">
        <f t="shared" si="73"/>
        <v>0</v>
      </c>
      <c r="M409" s="148">
        <f t="shared" si="69"/>
        <v>1541306</v>
      </c>
      <c r="N409" s="164">
        <f t="shared" si="73"/>
        <v>0</v>
      </c>
    </row>
    <row r="410" spans="1:14" customFormat="1" ht="25.5" customHeight="1" x14ac:dyDescent="0.25">
      <c r="A410" s="161">
        <v>921</v>
      </c>
      <c r="B410" s="157" t="s">
        <v>732</v>
      </c>
      <c r="C410" s="151">
        <v>0</v>
      </c>
      <c r="D410" s="151">
        <v>0</v>
      </c>
      <c r="E410" s="151">
        <v>25404</v>
      </c>
      <c r="F410" s="151">
        <v>0</v>
      </c>
      <c r="G410" s="151">
        <v>1515902</v>
      </c>
      <c r="H410" s="151">
        <v>0</v>
      </c>
      <c r="I410" s="151">
        <v>0</v>
      </c>
      <c r="J410" s="151">
        <v>0</v>
      </c>
      <c r="K410" s="151">
        <v>0</v>
      </c>
      <c r="L410" s="151">
        <v>0</v>
      </c>
      <c r="M410" s="149">
        <f t="shared" si="69"/>
        <v>1541306</v>
      </c>
      <c r="N410" s="160"/>
    </row>
    <row r="411" spans="1:14" customFormat="1" ht="25.5" customHeight="1" x14ac:dyDescent="0.25">
      <c r="A411" s="161">
        <v>922</v>
      </c>
      <c r="B411" s="157" t="s">
        <v>733</v>
      </c>
      <c r="C411" s="151">
        <v>0</v>
      </c>
      <c r="D411" s="151">
        <v>0</v>
      </c>
      <c r="E411" s="151">
        <v>0</v>
      </c>
      <c r="F411" s="151">
        <v>0</v>
      </c>
      <c r="G411" s="151">
        <v>0</v>
      </c>
      <c r="H411" s="151">
        <v>0</v>
      </c>
      <c r="I411" s="151">
        <v>0</v>
      </c>
      <c r="J411" s="151">
        <v>0</v>
      </c>
      <c r="K411" s="151">
        <v>0</v>
      </c>
      <c r="L411" s="151">
        <v>0</v>
      </c>
      <c r="M411" s="149">
        <f t="shared" si="69"/>
        <v>0</v>
      </c>
      <c r="N411" s="160"/>
    </row>
    <row r="412" spans="1:14" customFormat="1" ht="25.5" customHeight="1" x14ac:dyDescent="0.25">
      <c r="A412" s="161">
        <v>923</v>
      </c>
      <c r="B412" s="157" t="s">
        <v>734</v>
      </c>
      <c r="C412" s="151">
        <v>0</v>
      </c>
      <c r="D412" s="151">
        <v>0</v>
      </c>
      <c r="E412" s="151">
        <v>0</v>
      </c>
      <c r="F412" s="151">
        <v>0</v>
      </c>
      <c r="G412" s="151">
        <v>0</v>
      </c>
      <c r="H412" s="151">
        <v>0</v>
      </c>
      <c r="I412" s="151">
        <v>0</v>
      </c>
      <c r="J412" s="151">
        <v>0</v>
      </c>
      <c r="K412" s="151">
        <v>0</v>
      </c>
      <c r="L412" s="151">
        <v>0</v>
      </c>
      <c r="M412" s="149">
        <f t="shared" si="69"/>
        <v>0</v>
      </c>
      <c r="N412" s="160"/>
    </row>
    <row r="413" spans="1:14" customFormat="1" ht="25.5" customHeight="1" x14ac:dyDescent="0.25">
      <c r="A413" s="161">
        <v>924</v>
      </c>
      <c r="B413" s="157" t="s">
        <v>735</v>
      </c>
      <c r="C413" s="151">
        <v>0</v>
      </c>
      <c r="D413" s="151">
        <v>0</v>
      </c>
      <c r="E413" s="151">
        <v>0</v>
      </c>
      <c r="F413" s="151">
        <v>0</v>
      </c>
      <c r="G413" s="151">
        <v>0</v>
      </c>
      <c r="H413" s="151">
        <v>0</v>
      </c>
      <c r="I413" s="151">
        <v>0</v>
      </c>
      <c r="J413" s="151">
        <v>0</v>
      </c>
      <c r="K413" s="151">
        <v>0</v>
      </c>
      <c r="L413" s="151">
        <v>0</v>
      </c>
      <c r="M413" s="149">
        <f t="shared" si="69"/>
        <v>0</v>
      </c>
      <c r="N413" s="160"/>
    </row>
    <row r="414" spans="1:14" customFormat="1" ht="24" customHeight="1" x14ac:dyDescent="0.25">
      <c r="A414" s="161">
        <v>925</v>
      </c>
      <c r="B414" s="157" t="s">
        <v>736</v>
      </c>
      <c r="C414" s="151">
        <v>0</v>
      </c>
      <c r="D414" s="151">
        <v>0</v>
      </c>
      <c r="E414" s="151">
        <v>0</v>
      </c>
      <c r="F414" s="151">
        <v>0</v>
      </c>
      <c r="G414" s="151">
        <v>0</v>
      </c>
      <c r="H414" s="151">
        <v>0</v>
      </c>
      <c r="I414" s="151">
        <v>0</v>
      </c>
      <c r="J414" s="151">
        <v>0</v>
      </c>
      <c r="K414" s="151">
        <v>0</v>
      </c>
      <c r="L414" s="151">
        <v>0</v>
      </c>
      <c r="M414" s="149">
        <f t="shared" si="69"/>
        <v>0</v>
      </c>
      <c r="N414" s="160"/>
    </row>
    <row r="415" spans="1:14" customFormat="1" ht="25.5" customHeight="1" x14ac:dyDescent="0.25">
      <c r="A415" s="161">
        <v>926</v>
      </c>
      <c r="B415" s="157" t="s">
        <v>737</v>
      </c>
      <c r="C415" s="151">
        <v>0</v>
      </c>
      <c r="D415" s="151">
        <v>0</v>
      </c>
      <c r="E415" s="151">
        <v>0</v>
      </c>
      <c r="F415" s="151">
        <v>0</v>
      </c>
      <c r="G415" s="151">
        <v>0</v>
      </c>
      <c r="H415" s="151">
        <v>0</v>
      </c>
      <c r="I415" s="151">
        <v>0</v>
      </c>
      <c r="J415" s="151">
        <v>0</v>
      </c>
      <c r="K415" s="151">
        <v>0</v>
      </c>
      <c r="L415" s="151">
        <v>0</v>
      </c>
      <c r="M415" s="149">
        <f t="shared" si="69"/>
        <v>0</v>
      </c>
      <c r="N415" s="160"/>
    </row>
    <row r="416" spans="1:14" customFormat="1" ht="25.5" x14ac:dyDescent="0.25">
      <c r="A416" s="161">
        <v>927</v>
      </c>
      <c r="B416" s="157" t="s">
        <v>738</v>
      </c>
      <c r="C416" s="151">
        <v>0</v>
      </c>
      <c r="D416" s="151">
        <v>0</v>
      </c>
      <c r="E416" s="151">
        <v>0</v>
      </c>
      <c r="F416" s="151">
        <v>0</v>
      </c>
      <c r="G416" s="151">
        <v>0</v>
      </c>
      <c r="H416" s="151">
        <v>0</v>
      </c>
      <c r="I416" s="151">
        <v>0</v>
      </c>
      <c r="J416" s="151">
        <v>0</v>
      </c>
      <c r="K416" s="151">
        <v>0</v>
      </c>
      <c r="L416" s="151">
        <v>0</v>
      </c>
      <c r="M416" s="149">
        <f t="shared" si="69"/>
        <v>0</v>
      </c>
      <c r="N416" s="160"/>
    </row>
    <row r="417" spans="1:15" customFormat="1" ht="25.5" customHeight="1" x14ac:dyDescent="0.25">
      <c r="A417" s="161">
        <v>928</v>
      </c>
      <c r="B417" s="157" t="s">
        <v>739</v>
      </c>
      <c r="C417" s="151">
        <v>0</v>
      </c>
      <c r="D417" s="151">
        <v>0</v>
      </c>
      <c r="E417" s="151">
        <v>0</v>
      </c>
      <c r="F417" s="151">
        <v>0</v>
      </c>
      <c r="G417" s="151">
        <v>0</v>
      </c>
      <c r="H417" s="151">
        <v>0</v>
      </c>
      <c r="I417" s="151">
        <v>0</v>
      </c>
      <c r="J417" s="151">
        <v>0</v>
      </c>
      <c r="K417" s="151">
        <v>0</v>
      </c>
      <c r="L417" s="151">
        <v>0</v>
      </c>
      <c r="M417" s="149">
        <f t="shared" si="69"/>
        <v>0</v>
      </c>
      <c r="N417" s="160"/>
    </row>
    <row r="418" spans="1:15" customFormat="1" ht="25.5" customHeight="1" x14ac:dyDescent="0.25">
      <c r="A418" s="154">
        <v>9300</v>
      </c>
      <c r="B418" s="155" t="s">
        <v>740</v>
      </c>
      <c r="C418" s="148">
        <f t="shared" ref="C418:N418" si="74">SUM(C419:C420)</f>
        <v>0</v>
      </c>
      <c r="D418" s="148">
        <f>SUM(D419:D420)</f>
        <v>0</v>
      </c>
      <c r="E418" s="148">
        <f t="shared" si="74"/>
        <v>0</v>
      </c>
      <c r="F418" s="148">
        <f t="shared" si="74"/>
        <v>0</v>
      </c>
      <c r="G418" s="148">
        <f t="shared" si="74"/>
        <v>0</v>
      </c>
      <c r="H418" s="148">
        <f t="shared" si="74"/>
        <v>0</v>
      </c>
      <c r="I418" s="148">
        <f t="shared" si="74"/>
        <v>0</v>
      </c>
      <c r="J418" s="148">
        <f t="shared" si="74"/>
        <v>0</v>
      </c>
      <c r="K418" s="148">
        <f t="shared" si="74"/>
        <v>0</v>
      </c>
      <c r="L418" s="148">
        <f t="shared" si="74"/>
        <v>0</v>
      </c>
      <c r="M418" s="148">
        <f t="shared" si="69"/>
        <v>0</v>
      </c>
      <c r="N418" s="164">
        <f t="shared" si="74"/>
        <v>0</v>
      </c>
    </row>
    <row r="419" spans="1:15" customFormat="1" ht="25.5" customHeight="1" x14ac:dyDescent="0.25">
      <c r="A419" s="161">
        <v>931</v>
      </c>
      <c r="B419" s="157" t="s">
        <v>741</v>
      </c>
      <c r="C419" s="151">
        <v>0</v>
      </c>
      <c r="D419" s="151">
        <v>0</v>
      </c>
      <c r="E419" s="151">
        <v>0</v>
      </c>
      <c r="F419" s="151">
        <v>0</v>
      </c>
      <c r="G419" s="151">
        <v>0</v>
      </c>
      <c r="H419" s="151">
        <v>0</v>
      </c>
      <c r="I419" s="151">
        <v>0</v>
      </c>
      <c r="J419" s="151">
        <v>0</v>
      </c>
      <c r="K419" s="151">
        <v>0</v>
      </c>
      <c r="L419" s="151">
        <v>0</v>
      </c>
      <c r="M419" s="149">
        <f t="shared" si="69"/>
        <v>0</v>
      </c>
      <c r="N419" s="160"/>
    </row>
    <row r="420" spans="1:15" customFormat="1" ht="25.5" customHeight="1" x14ac:dyDescent="0.25">
      <c r="A420" s="161">
        <v>932</v>
      </c>
      <c r="B420" s="157" t="s">
        <v>742</v>
      </c>
      <c r="C420" s="151">
        <v>0</v>
      </c>
      <c r="D420" s="151">
        <v>0</v>
      </c>
      <c r="E420" s="151">
        <v>0</v>
      </c>
      <c r="F420" s="151">
        <v>0</v>
      </c>
      <c r="G420" s="151">
        <v>0</v>
      </c>
      <c r="H420" s="151">
        <v>0</v>
      </c>
      <c r="I420" s="151">
        <v>0</v>
      </c>
      <c r="J420" s="151">
        <v>0</v>
      </c>
      <c r="K420" s="151">
        <v>0</v>
      </c>
      <c r="L420" s="151">
        <v>0</v>
      </c>
      <c r="M420" s="149">
        <f t="shared" si="69"/>
        <v>0</v>
      </c>
      <c r="N420" s="160"/>
    </row>
    <row r="421" spans="1:15" customFormat="1" ht="25.5" customHeight="1" x14ac:dyDescent="0.25">
      <c r="A421" s="154">
        <v>9400</v>
      </c>
      <c r="B421" s="155" t="s">
        <v>743</v>
      </c>
      <c r="C421" s="148">
        <f t="shared" ref="C421:N421" si="75">SUM(C422:C423)</f>
        <v>0</v>
      </c>
      <c r="D421" s="148">
        <f>SUM(D422:D423)</f>
        <v>0</v>
      </c>
      <c r="E421" s="148">
        <f t="shared" si="75"/>
        <v>0</v>
      </c>
      <c r="F421" s="148">
        <f t="shared" si="75"/>
        <v>0</v>
      </c>
      <c r="G421" s="148">
        <f t="shared" si="75"/>
        <v>0</v>
      </c>
      <c r="H421" s="148">
        <f t="shared" si="75"/>
        <v>0</v>
      </c>
      <c r="I421" s="148">
        <f t="shared" si="75"/>
        <v>0</v>
      </c>
      <c r="J421" s="148">
        <f t="shared" si="75"/>
        <v>0</v>
      </c>
      <c r="K421" s="148">
        <f t="shared" si="75"/>
        <v>0</v>
      </c>
      <c r="L421" s="148">
        <f t="shared" si="75"/>
        <v>0</v>
      </c>
      <c r="M421" s="148">
        <f t="shared" si="69"/>
        <v>0</v>
      </c>
      <c r="N421" s="164">
        <f t="shared" si="75"/>
        <v>0</v>
      </c>
    </row>
    <row r="422" spans="1:15" customFormat="1" ht="25.5" customHeight="1" x14ac:dyDescent="0.25">
      <c r="A422" s="161">
        <v>941</v>
      </c>
      <c r="B422" s="157" t="s">
        <v>744</v>
      </c>
      <c r="C422" s="151">
        <v>0</v>
      </c>
      <c r="D422" s="151">
        <v>0</v>
      </c>
      <c r="E422" s="151">
        <v>0</v>
      </c>
      <c r="F422" s="151">
        <v>0</v>
      </c>
      <c r="G422" s="151">
        <v>0</v>
      </c>
      <c r="H422" s="151">
        <v>0</v>
      </c>
      <c r="I422" s="151">
        <v>0</v>
      </c>
      <c r="J422" s="151">
        <v>0</v>
      </c>
      <c r="K422" s="151">
        <v>0</v>
      </c>
      <c r="L422" s="151">
        <v>0</v>
      </c>
      <c r="M422" s="149">
        <f t="shared" si="69"/>
        <v>0</v>
      </c>
      <c r="N422" s="160"/>
    </row>
    <row r="423" spans="1:15" customFormat="1" ht="25.5" customHeight="1" x14ac:dyDescent="0.25">
      <c r="A423" s="161">
        <v>942</v>
      </c>
      <c r="B423" s="157" t="s">
        <v>745</v>
      </c>
      <c r="C423" s="151">
        <v>0</v>
      </c>
      <c r="D423" s="151">
        <v>0</v>
      </c>
      <c r="E423" s="151">
        <v>0</v>
      </c>
      <c r="F423" s="151">
        <v>0</v>
      </c>
      <c r="G423" s="151">
        <v>0</v>
      </c>
      <c r="H423" s="151">
        <v>0</v>
      </c>
      <c r="I423" s="151">
        <v>0</v>
      </c>
      <c r="J423" s="151">
        <v>0</v>
      </c>
      <c r="K423" s="151">
        <v>0</v>
      </c>
      <c r="L423" s="151">
        <v>0</v>
      </c>
      <c r="M423" s="149">
        <f t="shared" si="69"/>
        <v>0</v>
      </c>
      <c r="N423" s="160"/>
    </row>
    <row r="424" spans="1:15" customFormat="1" ht="25.5" customHeight="1" x14ac:dyDescent="0.25">
      <c r="A424" s="154">
        <v>9500</v>
      </c>
      <c r="B424" s="155" t="s">
        <v>746</v>
      </c>
      <c r="C424" s="148">
        <f t="shared" ref="C424:L424" si="76">SUM(C425:C425)</f>
        <v>0</v>
      </c>
      <c r="D424" s="148">
        <f t="shared" si="76"/>
        <v>0</v>
      </c>
      <c r="E424" s="148">
        <f t="shared" si="76"/>
        <v>0</v>
      </c>
      <c r="F424" s="148">
        <f t="shared" si="76"/>
        <v>0</v>
      </c>
      <c r="G424" s="148">
        <f t="shared" si="76"/>
        <v>0</v>
      </c>
      <c r="H424" s="148">
        <f t="shared" si="76"/>
        <v>0</v>
      </c>
      <c r="I424" s="148">
        <f t="shared" si="76"/>
        <v>0</v>
      </c>
      <c r="J424" s="148">
        <f t="shared" si="76"/>
        <v>0</v>
      </c>
      <c r="K424" s="148">
        <f t="shared" si="76"/>
        <v>0</v>
      </c>
      <c r="L424" s="148">
        <f t="shared" si="76"/>
        <v>0</v>
      </c>
      <c r="M424" s="148">
        <f t="shared" si="69"/>
        <v>0</v>
      </c>
      <c r="N424" s="163"/>
    </row>
    <row r="425" spans="1:15" customFormat="1" ht="25.5" customHeight="1" x14ac:dyDescent="0.25">
      <c r="A425" s="161">
        <v>951</v>
      </c>
      <c r="B425" s="157" t="s">
        <v>747</v>
      </c>
      <c r="C425" s="151">
        <v>0</v>
      </c>
      <c r="D425" s="151">
        <v>0</v>
      </c>
      <c r="E425" s="151">
        <v>0</v>
      </c>
      <c r="F425" s="151">
        <v>0</v>
      </c>
      <c r="G425" s="151">
        <v>0</v>
      </c>
      <c r="H425" s="151">
        <v>0</v>
      </c>
      <c r="I425" s="151">
        <v>0</v>
      </c>
      <c r="J425" s="151">
        <v>0</v>
      </c>
      <c r="K425" s="151">
        <v>0</v>
      </c>
      <c r="L425" s="151">
        <v>0</v>
      </c>
      <c r="M425" s="149">
        <f t="shared" si="69"/>
        <v>0</v>
      </c>
      <c r="N425" s="160"/>
    </row>
    <row r="426" spans="1:15" customFormat="1" ht="25.5" customHeight="1" x14ac:dyDescent="0.25">
      <c r="A426" s="154">
        <v>9600</v>
      </c>
      <c r="B426" s="155" t="s">
        <v>748</v>
      </c>
      <c r="C426" s="148">
        <f t="shared" ref="C426:N426" si="77">SUM(C427:C428)</f>
        <v>0</v>
      </c>
      <c r="D426" s="148">
        <f>SUM(D427:D428)</f>
        <v>0</v>
      </c>
      <c r="E426" s="148">
        <f t="shared" si="77"/>
        <v>0</v>
      </c>
      <c r="F426" s="148">
        <f t="shared" si="77"/>
        <v>0</v>
      </c>
      <c r="G426" s="148">
        <f t="shared" si="77"/>
        <v>0</v>
      </c>
      <c r="H426" s="148">
        <f t="shared" si="77"/>
        <v>0</v>
      </c>
      <c r="I426" s="148">
        <f t="shared" si="77"/>
        <v>0</v>
      </c>
      <c r="J426" s="148">
        <f t="shared" si="77"/>
        <v>0</v>
      </c>
      <c r="K426" s="148">
        <f t="shared" si="77"/>
        <v>0</v>
      </c>
      <c r="L426" s="148">
        <f t="shared" si="77"/>
        <v>0</v>
      </c>
      <c r="M426" s="148">
        <f t="shared" si="69"/>
        <v>0</v>
      </c>
      <c r="N426" s="164">
        <f t="shared" si="77"/>
        <v>0</v>
      </c>
    </row>
    <row r="427" spans="1:15" customFormat="1" ht="25.5" customHeight="1" x14ac:dyDescent="0.25">
      <c r="A427" s="161">
        <v>961</v>
      </c>
      <c r="B427" s="157" t="s">
        <v>749</v>
      </c>
      <c r="C427" s="150">
        <v>0</v>
      </c>
      <c r="D427" s="150">
        <v>0</v>
      </c>
      <c r="E427" s="150">
        <v>0</v>
      </c>
      <c r="F427" s="150">
        <v>0</v>
      </c>
      <c r="G427" s="150">
        <v>0</v>
      </c>
      <c r="H427" s="150">
        <v>0</v>
      </c>
      <c r="I427" s="150">
        <v>0</v>
      </c>
      <c r="J427" s="150">
        <v>0</v>
      </c>
      <c r="K427" s="150">
        <v>0</v>
      </c>
      <c r="L427" s="150">
        <v>0</v>
      </c>
      <c r="M427" s="149">
        <f t="shared" si="69"/>
        <v>0</v>
      </c>
      <c r="N427" s="160"/>
    </row>
    <row r="428" spans="1:15" customFormat="1" ht="36" customHeight="1" x14ac:dyDescent="0.25">
      <c r="A428" s="161">
        <v>962</v>
      </c>
      <c r="B428" s="157" t="s">
        <v>750</v>
      </c>
      <c r="C428" s="150">
        <v>0</v>
      </c>
      <c r="D428" s="150">
        <v>0</v>
      </c>
      <c r="E428" s="150">
        <v>0</v>
      </c>
      <c r="F428" s="150">
        <v>0</v>
      </c>
      <c r="G428" s="150">
        <v>0</v>
      </c>
      <c r="H428" s="150">
        <v>0</v>
      </c>
      <c r="I428" s="150">
        <v>0</v>
      </c>
      <c r="J428" s="150">
        <v>0</v>
      </c>
      <c r="K428" s="150">
        <v>0</v>
      </c>
      <c r="L428" s="150">
        <v>0</v>
      </c>
      <c r="M428" s="149">
        <f t="shared" si="69"/>
        <v>0</v>
      </c>
      <c r="N428" s="160"/>
    </row>
    <row r="429" spans="1:15" customFormat="1" ht="25.5" customHeight="1" x14ac:dyDescent="0.25">
      <c r="A429" s="165">
        <v>9900</v>
      </c>
      <c r="B429" s="133" t="s">
        <v>751</v>
      </c>
      <c r="C429" s="148">
        <f t="shared" ref="C429:N429" si="78">SUM(C430)</f>
        <v>0</v>
      </c>
      <c r="D429" s="148">
        <f t="shared" si="78"/>
        <v>0</v>
      </c>
      <c r="E429" s="148">
        <f t="shared" si="78"/>
        <v>0</v>
      </c>
      <c r="F429" s="148">
        <f t="shared" si="78"/>
        <v>0</v>
      </c>
      <c r="G429" s="148">
        <f t="shared" si="78"/>
        <v>800000</v>
      </c>
      <c r="H429" s="148">
        <f t="shared" si="78"/>
        <v>0</v>
      </c>
      <c r="I429" s="148">
        <f t="shared" si="78"/>
        <v>0</v>
      </c>
      <c r="J429" s="148">
        <f t="shared" si="78"/>
        <v>0</v>
      </c>
      <c r="K429" s="148">
        <f t="shared" si="78"/>
        <v>0</v>
      </c>
      <c r="L429" s="148">
        <f t="shared" si="78"/>
        <v>0</v>
      </c>
      <c r="M429" s="148">
        <f t="shared" si="69"/>
        <v>800000</v>
      </c>
      <c r="N429" s="164">
        <f t="shared" si="78"/>
        <v>0</v>
      </c>
    </row>
    <row r="430" spans="1:15" customFormat="1" ht="25.5" customHeight="1" x14ac:dyDescent="0.25">
      <c r="A430" s="161">
        <v>991</v>
      </c>
      <c r="B430" s="157" t="s">
        <v>752</v>
      </c>
      <c r="C430" s="151">
        <v>0</v>
      </c>
      <c r="D430" s="151">
        <v>0</v>
      </c>
      <c r="E430" s="151">
        <v>0</v>
      </c>
      <c r="F430" s="151">
        <v>0</v>
      </c>
      <c r="G430" s="151">
        <v>800000</v>
      </c>
      <c r="H430" s="151">
        <v>0</v>
      </c>
      <c r="I430" s="151">
        <v>0</v>
      </c>
      <c r="J430" s="151">
        <v>0</v>
      </c>
      <c r="K430" s="151">
        <v>0</v>
      </c>
      <c r="L430" s="151">
        <v>0</v>
      </c>
      <c r="M430" s="149">
        <f t="shared" si="69"/>
        <v>800000</v>
      </c>
      <c r="N430" s="160"/>
    </row>
    <row r="431" spans="1:15" customFormat="1" ht="3" customHeight="1" x14ac:dyDescent="0.25">
      <c r="A431" s="432"/>
      <c r="B431" s="433"/>
      <c r="C431" s="434"/>
      <c r="D431" s="434"/>
      <c r="E431" s="434"/>
      <c r="F431" s="434"/>
      <c r="G431" s="434"/>
      <c r="H431" s="434"/>
      <c r="I431" s="434"/>
      <c r="J431" s="434"/>
      <c r="K431" s="434"/>
      <c r="L431" s="434"/>
      <c r="M431" s="435"/>
      <c r="N431" s="160"/>
    </row>
    <row r="432" spans="1:15" s="91" customFormat="1" ht="25.5" customHeight="1" thickBot="1" x14ac:dyDescent="0.3">
      <c r="A432" s="436"/>
      <c r="B432" s="437" t="s">
        <v>753</v>
      </c>
      <c r="C432" s="438">
        <f>C6+C43+C108+C193+C252+C311+C333+C381+C399</f>
        <v>3763234</v>
      </c>
      <c r="D432" s="438">
        <f>D6+D43+D108+D193+D252+D311+D333+D381+D399</f>
        <v>0</v>
      </c>
      <c r="E432" s="438">
        <f t="shared" ref="E432:M432" si="79">E6+E43+E108+E193+E252+E311+E333+E381+E399</f>
        <v>3481544</v>
      </c>
      <c r="F432" s="438">
        <f t="shared" si="79"/>
        <v>5470977</v>
      </c>
      <c r="G432" s="438">
        <f t="shared" si="79"/>
        <v>18901784</v>
      </c>
      <c r="H432" s="438">
        <f t="shared" si="79"/>
        <v>0</v>
      </c>
      <c r="I432" s="438">
        <f t="shared" si="79"/>
        <v>29276</v>
      </c>
      <c r="J432" s="438">
        <f t="shared" si="79"/>
        <v>8115484</v>
      </c>
      <c r="K432" s="438">
        <f t="shared" si="79"/>
        <v>0</v>
      </c>
      <c r="L432" s="438">
        <f t="shared" si="79"/>
        <v>0</v>
      </c>
      <c r="M432" s="438">
        <f t="shared" si="79"/>
        <v>39762299</v>
      </c>
      <c r="N432" s="439">
        <f>N6+N43+N108+N193+N252+N311+N333+N381+N399</f>
        <v>0</v>
      </c>
      <c r="O432" s="35"/>
    </row>
    <row r="433" spans="15:15" ht="15" hidden="1" x14ac:dyDescent="0.25"/>
    <row r="434" spans="15:15" ht="15.75" hidden="1" x14ac:dyDescent="0.25">
      <c r="O434" s="91"/>
    </row>
    <row r="435" spans="15:15" ht="15" hidden="1" customHeight="1" x14ac:dyDescent="0.25"/>
    <row r="436" spans="15:15" ht="15" hidden="1" customHeight="1" x14ac:dyDescent="0.25"/>
    <row r="437" spans="15:15" ht="15" hidden="1" customHeight="1" x14ac:dyDescent="0.25"/>
    <row r="438" spans="15:15" ht="15" hidden="1" customHeight="1" x14ac:dyDescent="0.25"/>
    <row r="439" spans="15:15" ht="15" hidden="1" customHeight="1" x14ac:dyDescent="0.25"/>
    <row r="440" spans="15:15" ht="15" hidden="1" customHeight="1" x14ac:dyDescent="0.25"/>
    <row r="441" spans="15:15" ht="15" hidden="1" customHeight="1" x14ac:dyDescent="0.25"/>
    <row r="442" spans="15:15" ht="15" hidden="1" customHeight="1" x14ac:dyDescent="0.25"/>
    <row r="443" spans="15:15" ht="15" hidden="1" customHeight="1" x14ac:dyDescent="0.25"/>
    <row r="444" spans="15:15" ht="15" hidden="1" customHeight="1" x14ac:dyDescent="0.25"/>
    <row r="445" spans="15:15" ht="15" hidden="1" customHeight="1" x14ac:dyDescent="0.25"/>
    <row r="446" spans="15:15" ht="15" hidden="1" customHeight="1" x14ac:dyDescent="0.25"/>
    <row r="447" spans="15:15" ht="15" hidden="1" customHeight="1" x14ac:dyDescent="0.25"/>
    <row r="448" spans="15: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sheetData>
  <mergeCells count="11">
    <mergeCell ref="D3:D4"/>
    <mergeCell ref="A1:N1"/>
    <mergeCell ref="A2:N2"/>
    <mergeCell ref="L3:L4"/>
    <mergeCell ref="M3:M4"/>
    <mergeCell ref="A3:A4"/>
    <mergeCell ref="B3:B4"/>
    <mergeCell ref="C3:C4"/>
    <mergeCell ref="E3:H3"/>
    <mergeCell ref="I3:J3"/>
    <mergeCell ref="K3:K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1:M332 M263 M269:M274 M254:M255 M322:M329 M313:M320 M258:M259 M284:M285 M13:M14 M280 M140">
      <formula1>0</formula1>
    </dataValidation>
    <dataValidation type="whole" operator="greaterThan" allowBlank="1" showInputMessage="1" showErrorMessage="1" errorTitle="Valor no valido" error="La información que intenta ingresar es un números negativos o texto, favor de verificarlo." sqref="N245:N247 N242:N243 M430:M431 M425 M261:M262 M221:M228 M410:M417 M401:M408 M297:M300 M338:M346 M355:M363 M168:M176 M287:M295 M264 M58:M66 M276 M365:M373 M15:M16 M205:M209 M427:M428 M184:M192 M278:M279 M178:M182 M335:M336 M141:M148 M130:M138 M110:M118 M230:M232 M99:M107 M95:M97 M89:M93 M86:M87 M78:M84 M68:M76 M54:M56 M45:M52 M41:M42 M39 M302:M310 M27:M30 M32:M37 M419:M420 M234:M239 M249:M251 M160:M166 M11 M422:M423 M375:M376 M241:M247 M211:M219 M266:M267 M195:M203 M18:M25 M8:M9 M396:M398 M390:M394 M383:M388 M348:M353 M378:M380 M120:M128 M281:M283 M256:M257 M150:M158 C242:L242 C240:N240">
      <formula1>0</formula1>
    </dataValidation>
    <dataValidation operator="greaterThan" allowBlank="1" showInputMessage="1" showErrorMessage="1" errorTitle="Valor no valido" error="La información que intenta ingresar es un números negativos o texto, favor de verificarlo." sqref="C195:L203 C396:L398 C390:L394 C383:L388 C375:L376 C355:L363 C249:L251 C241:L241 C234:L239 C211:L219 C427:L428 C58:L66"/>
    <dataValidation operator="greaterThanOrEqual" allowBlank="1" showInputMessage="1" showErrorMessage="1" errorTitle="Valor no valido" error="La información que intenta ingresar es un números negativos o texto, favor de verificarlo." sqref="C230:L232 C331:L332 C322:L329 C313:L320"/>
  </dataValidations>
  <printOptions horizontalCentered="1"/>
  <pageMargins left="0.31496062992125984" right="0.23622047244094491" top="0.39370078740157483" bottom="0.47244094488188981" header="0.31496062992125984" footer="0.23622047244094491"/>
  <pageSetup paperSize="5" scale="60" orientation="landscape" r:id="rId1"/>
  <headerFooter>
    <oddFooter>&amp;L&amp;"-,Cursiva"     Ejercicio Fiscal 2018&amp;RPágina &amp;P de &amp;N&amp;K00+000--------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election activeCell="B38" sqref="B38"/>
    </sheetView>
  </sheetViews>
  <sheetFormatPr baseColWidth="10" defaultRowHeight="15" x14ac:dyDescent="0.25"/>
  <cols>
    <col min="1" max="1" width="72.28515625" customWidth="1"/>
    <col min="2" max="4" width="19.42578125" customWidth="1"/>
  </cols>
  <sheetData>
    <row r="1" spans="1:4" ht="83.25" customHeight="1" x14ac:dyDescent="0.25">
      <c r="A1" s="775" t="s">
        <v>1881</v>
      </c>
      <c r="B1" s="776"/>
      <c r="C1" s="776"/>
      <c r="D1" s="777"/>
    </row>
    <row r="2" spans="1:4" ht="21.75" customHeight="1" x14ac:dyDescent="0.25">
      <c r="A2" s="778" t="str">
        <f>'Objetivos PMD'!$B$3</f>
        <v>Municipio:  SAN JUANITO DE ESCOBEDO JALISCO</v>
      </c>
      <c r="B2" s="779"/>
      <c r="C2" s="779"/>
      <c r="D2" s="780"/>
    </row>
    <row r="3" spans="1:4" ht="17.25" customHeight="1" x14ac:dyDescent="0.25">
      <c r="A3" s="781" t="s">
        <v>1797</v>
      </c>
      <c r="B3" s="783" t="s">
        <v>1798</v>
      </c>
      <c r="C3" s="783"/>
      <c r="D3" s="783"/>
    </row>
    <row r="4" spans="1:4" ht="31.5" x14ac:dyDescent="0.25">
      <c r="A4" s="782"/>
      <c r="B4" s="514" t="s">
        <v>1799</v>
      </c>
      <c r="C4" s="514" t="s">
        <v>1800</v>
      </c>
      <c r="D4" s="515" t="s">
        <v>1801</v>
      </c>
    </row>
    <row r="5" spans="1:4" s="1" customFormat="1" ht="5.25" customHeight="1" x14ac:dyDescent="0.25">
      <c r="A5" s="540"/>
      <c r="B5" s="518"/>
      <c r="C5" s="518"/>
      <c r="D5" s="519"/>
    </row>
    <row r="6" spans="1:4" x14ac:dyDescent="0.25">
      <c r="A6" s="522" t="s">
        <v>1802</v>
      </c>
      <c r="B6" s="523">
        <f>SUM(B7:B26)</f>
        <v>22694293.510000005</v>
      </c>
      <c r="C6" s="523">
        <f>SUM(C7:C24)</f>
        <v>0</v>
      </c>
      <c r="D6" s="523">
        <f>SUM(D7:D24)</f>
        <v>0</v>
      </c>
    </row>
    <row r="7" spans="1:4" x14ac:dyDescent="0.25">
      <c r="A7" s="556" t="s">
        <v>2004</v>
      </c>
      <c r="B7" s="541">
        <v>2338836.16</v>
      </c>
      <c r="C7" s="541"/>
      <c r="D7" s="541"/>
    </row>
    <row r="8" spans="1:4" x14ac:dyDescent="0.25">
      <c r="A8" s="556" t="s">
        <v>2005</v>
      </c>
      <c r="B8" s="541">
        <v>1102557.5900000001</v>
      </c>
      <c r="C8" s="541"/>
      <c r="D8" s="541"/>
    </row>
    <row r="9" spans="1:4" x14ac:dyDescent="0.25">
      <c r="A9" s="556" t="s">
        <v>2006</v>
      </c>
      <c r="B9" s="541">
        <v>93177.86</v>
      </c>
      <c r="C9" s="541"/>
      <c r="D9" s="541"/>
    </row>
    <row r="10" spans="1:4" x14ac:dyDescent="0.25">
      <c r="A10" s="556" t="s">
        <v>2007</v>
      </c>
      <c r="B10" s="541">
        <v>239185.97</v>
      </c>
      <c r="C10" s="541"/>
      <c r="D10" s="541"/>
    </row>
    <row r="11" spans="1:4" x14ac:dyDescent="0.25">
      <c r="A11" s="556" t="s">
        <v>2008</v>
      </c>
      <c r="B11" s="541">
        <v>426397.81</v>
      </c>
      <c r="C11" s="541"/>
      <c r="D11" s="541"/>
    </row>
    <row r="12" spans="1:4" x14ac:dyDescent="0.25">
      <c r="A12" s="556" t="s">
        <v>2009</v>
      </c>
      <c r="B12" s="541">
        <v>5718113.4699999997</v>
      </c>
      <c r="C12" s="541"/>
      <c r="D12" s="541"/>
    </row>
    <row r="13" spans="1:4" x14ac:dyDescent="0.25">
      <c r="A13" s="556" t="s">
        <v>2010</v>
      </c>
      <c r="B13" s="541">
        <v>485203.29</v>
      </c>
      <c r="C13" s="541"/>
      <c r="D13" s="541"/>
    </row>
    <row r="14" spans="1:4" x14ac:dyDescent="0.25">
      <c r="A14" s="556" t="s">
        <v>2011</v>
      </c>
      <c r="B14" s="541">
        <v>93177.86</v>
      </c>
      <c r="C14" s="541"/>
      <c r="D14" s="541"/>
    </row>
    <row r="15" spans="1:4" x14ac:dyDescent="0.25">
      <c r="A15" s="556" t="s">
        <v>2012</v>
      </c>
      <c r="B15" s="541">
        <v>1457517.11</v>
      </c>
      <c r="C15" s="541"/>
      <c r="D15" s="541"/>
    </row>
    <row r="16" spans="1:4" x14ac:dyDescent="0.25">
      <c r="A16" s="556" t="s">
        <v>2016</v>
      </c>
      <c r="B16" s="541">
        <v>605139.94999999995</v>
      </c>
      <c r="C16" s="541"/>
      <c r="D16" s="541"/>
    </row>
    <row r="17" spans="1:4" x14ac:dyDescent="0.25">
      <c r="A17" s="556" t="s">
        <v>2013</v>
      </c>
      <c r="B17" s="541">
        <v>8077560.5800000001</v>
      </c>
      <c r="C17" s="541"/>
      <c r="D17" s="541"/>
    </row>
    <row r="18" spans="1:4" x14ac:dyDescent="0.25">
      <c r="A18" s="556" t="s">
        <v>2014</v>
      </c>
      <c r="B18" s="541"/>
      <c r="C18" s="541"/>
      <c r="D18" s="541"/>
    </row>
    <row r="19" spans="1:4" x14ac:dyDescent="0.25">
      <c r="A19" s="556" t="s">
        <v>2015</v>
      </c>
      <c r="B19" s="541">
        <v>187791.78</v>
      </c>
      <c r="C19" s="541"/>
      <c r="D19" s="541"/>
    </row>
    <row r="20" spans="1:4" x14ac:dyDescent="0.25">
      <c r="A20" s="556" t="s">
        <v>2017</v>
      </c>
      <c r="B20" s="541">
        <v>646082.36</v>
      </c>
      <c r="C20" s="541"/>
      <c r="D20" s="541"/>
    </row>
    <row r="21" spans="1:4" x14ac:dyDescent="0.25">
      <c r="A21" s="556" t="s">
        <v>2018</v>
      </c>
      <c r="B21" s="541">
        <v>128057.42</v>
      </c>
      <c r="C21" s="541"/>
      <c r="D21" s="541"/>
    </row>
    <row r="22" spans="1:4" x14ac:dyDescent="0.25">
      <c r="A22" s="556" t="s">
        <v>2019</v>
      </c>
      <c r="B22" s="541">
        <v>115906.19</v>
      </c>
      <c r="C22" s="541"/>
      <c r="D22" s="541"/>
    </row>
    <row r="23" spans="1:4" x14ac:dyDescent="0.25">
      <c r="A23" s="556" t="s">
        <v>2020</v>
      </c>
      <c r="B23" s="541">
        <v>95967.12</v>
      </c>
      <c r="C23" s="541"/>
      <c r="D23" s="541"/>
    </row>
    <row r="24" spans="1:4" x14ac:dyDescent="0.25">
      <c r="A24" s="556" t="s">
        <v>2021</v>
      </c>
      <c r="B24" s="541">
        <v>201047.61</v>
      </c>
      <c r="C24" s="541"/>
      <c r="D24" s="541"/>
    </row>
    <row r="25" spans="1:4" x14ac:dyDescent="0.25">
      <c r="A25" s="556" t="s">
        <v>2022</v>
      </c>
      <c r="B25" s="541">
        <v>234215.01</v>
      </c>
      <c r="C25" s="541"/>
      <c r="D25" s="541"/>
    </row>
    <row r="26" spans="1:4" x14ac:dyDescent="0.25">
      <c r="A26" s="556" t="s">
        <v>2023</v>
      </c>
      <c r="B26" s="541">
        <v>448358.37</v>
      </c>
      <c r="C26" s="541"/>
      <c r="D26" s="541"/>
    </row>
    <row r="27" spans="1:4" x14ac:dyDescent="0.25">
      <c r="A27" s="522" t="s">
        <v>1882</v>
      </c>
      <c r="B27" s="542">
        <f>SUM(B28:B47)</f>
        <v>17068005.490000002</v>
      </c>
      <c r="C27" s="542">
        <f>SUM(C28:C35)</f>
        <v>0</v>
      </c>
      <c r="D27" s="542">
        <f>SUM(D28:D35)</f>
        <v>0</v>
      </c>
    </row>
    <row r="28" spans="1:4" x14ac:dyDescent="0.25">
      <c r="A28" s="556" t="s">
        <v>2004</v>
      </c>
      <c r="B28" s="541"/>
      <c r="C28" s="541"/>
      <c r="D28" s="541"/>
    </row>
    <row r="29" spans="1:4" x14ac:dyDescent="0.25">
      <c r="A29" s="556" t="s">
        <v>2005</v>
      </c>
      <c r="B29" s="541"/>
      <c r="C29" s="541"/>
      <c r="D29" s="541"/>
    </row>
    <row r="30" spans="1:4" x14ac:dyDescent="0.25">
      <c r="A30" s="556" t="s">
        <v>2006</v>
      </c>
      <c r="B30" s="541"/>
      <c r="C30" s="541"/>
      <c r="D30" s="541"/>
    </row>
    <row r="31" spans="1:4" x14ac:dyDescent="0.25">
      <c r="A31" s="556" t="s">
        <v>2007</v>
      </c>
      <c r="B31" s="541"/>
      <c r="C31" s="541"/>
      <c r="D31" s="541"/>
    </row>
    <row r="32" spans="1:4" x14ac:dyDescent="0.25">
      <c r="A32" s="556" t="s">
        <v>2008</v>
      </c>
      <c r="B32" s="541"/>
      <c r="C32" s="541"/>
      <c r="D32" s="541"/>
    </row>
    <row r="33" spans="1:4" x14ac:dyDescent="0.25">
      <c r="A33" s="556" t="s">
        <v>2009</v>
      </c>
      <c r="B33" s="541">
        <v>646868</v>
      </c>
      <c r="C33" s="541"/>
      <c r="D33" s="541"/>
    </row>
    <row r="34" spans="1:4" x14ac:dyDescent="0.25">
      <c r="A34" s="556" t="s">
        <v>2010</v>
      </c>
      <c r="B34" s="541"/>
      <c r="C34" s="541"/>
      <c r="D34" s="541"/>
    </row>
    <row r="35" spans="1:4" x14ac:dyDescent="0.25">
      <c r="A35" s="556" t="s">
        <v>2011</v>
      </c>
      <c r="B35" s="541"/>
      <c r="C35" s="541"/>
      <c r="D35" s="541"/>
    </row>
    <row r="36" spans="1:4" x14ac:dyDescent="0.25">
      <c r="A36" s="556" t="s">
        <v>2012</v>
      </c>
      <c r="B36" s="541"/>
      <c r="C36" s="541"/>
      <c r="D36" s="541"/>
    </row>
    <row r="37" spans="1:4" x14ac:dyDescent="0.25">
      <c r="A37" s="556" t="s">
        <v>2016</v>
      </c>
      <c r="B37" s="541">
        <f>2834676+7928484</f>
        <v>10763160</v>
      </c>
      <c r="C37" s="541"/>
      <c r="D37" s="541"/>
    </row>
    <row r="38" spans="1:4" x14ac:dyDescent="0.25">
      <c r="A38" s="556" t="s">
        <v>2013</v>
      </c>
      <c r="B38" s="541">
        <v>1516433</v>
      </c>
      <c r="C38" s="541"/>
      <c r="D38" s="541"/>
    </row>
    <row r="39" spans="1:4" x14ac:dyDescent="0.25">
      <c r="A39" s="556" t="s">
        <v>2014</v>
      </c>
      <c r="B39" s="541">
        <v>3954544.49</v>
      </c>
      <c r="C39" s="541"/>
      <c r="D39" s="541"/>
    </row>
    <row r="40" spans="1:4" x14ac:dyDescent="0.25">
      <c r="A40" s="556" t="s">
        <v>2015</v>
      </c>
      <c r="B40" s="541"/>
      <c r="C40" s="541"/>
      <c r="D40" s="541"/>
    </row>
    <row r="41" spans="1:4" x14ac:dyDescent="0.25">
      <c r="A41" s="556" t="s">
        <v>2017</v>
      </c>
      <c r="B41" s="541">
        <v>187000</v>
      </c>
      <c r="C41" s="541"/>
      <c r="D41" s="541"/>
    </row>
    <row r="42" spans="1:4" x14ac:dyDescent="0.25">
      <c r="A42" s="556" t="s">
        <v>2018</v>
      </c>
      <c r="B42" s="541"/>
      <c r="C42" s="541"/>
      <c r="D42" s="541"/>
    </row>
    <row r="43" spans="1:4" x14ac:dyDescent="0.25">
      <c r="A43" s="556" t="s">
        <v>2019</v>
      </c>
      <c r="B43" s="541"/>
      <c r="C43" s="541"/>
      <c r="D43" s="541"/>
    </row>
    <row r="44" spans="1:4" x14ac:dyDescent="0.25">
      <c r="A44" s="556" t="s">
        <v>2020</v>
      </c>
      <c r="B44" s="541"/>
      <c r="C44" s="541"/>
      <c r="D44" s="541"/>
    </row>
    <row r="45" spans="1:4" x14ac:dyDescent="0.25">
      <c r="A45" s="556" t="s">
        <v>2021</v>
      </c>
      <c r="B45" s="541"/>
      <c r="C45" s="541"/>
      <c r="D45" s="541"/>
    </row>
    <row r="46" spans="1:4" x14ac:dyDescent="0.25">
      <c r="A46" s="556" t="s">
        <v>2022</v>
      </c>
      <c r="B46" s="541"/>
      <c r="C46" s="541"/>
      <c r="D46" s="541"/>
    </row>
    <row r="47" spans="1:4" x14ac:dyDescent="0.25">
      <c r="A47" s="556" t="s">
        <v>2023</v>
      </c>
      <c r="B47" s="541"/>
      <c r="C47" s="541"/>
      <c r="D47" s="541"/>
    </row>
    <row r="48" spans="1:4" ht="19.5" customHeight="1" x14ac:dyDescent="0.25">
      <c r="A48" s="522" t="s">
        <v>1883</v>
      </c>
      <c r="B48" s="542">
        <f>B6+B27</f>
        <v>39762299.000000007</v>
      </c>
      <c r="C48" s="542">
        <f>C6+C27</f>
        <v>0</v>
      </c>
      <c r="D48" s="542">
        <f>D6+D27</f>
        <v>0</v>
      </c>
    </row>
    <row r="50" spans="1:1" x14ac:dyDescent="0.25">
      <c r="A50" t="s">
        <v>1880</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workbookViewId="0">
      <selection activeCell="C167" sqref="C167"/>
    </sheetView>
  </sheetViews>
  <sheetFormatPr baseColWidth="10" defaultRowHeight="15" x14ac:dyDescent="0.25"/>
  <cols>
    <col min="1" max="1" width="7.85546875" customWidth="1"/>
    <col min="2" max="2" width="71.5703125" customWidth="1"/>
    <col min="3" max="5" width="19.42578125" customWidth="1"/>
  </cols>
  <sheetData>
    <row r="1" spans="1:5" ht="92.25" customHeight="1" x14ac:dyDescent="0.25">
      <c r="A1" s="775" t="s">
        <v>1796</v>
      </c>
      <c r="B1" s="776"/>
      <c r="C1" s="776"/>
      <c r="D1" s="776"/>
      <c r="E1" s="777"/>
    </row>
    <row r="2" spans="1:5" ht="19.5" customHeight="1" x14ac:dyDescent="0.25">
      <c r="A2" s="778" t="str">
        <f>'Objetivos PMD'!$B$3</f>
        <v>Municipio:  SAN JUANITO DE ESCOBEDO JALISCO</v>
      </c>
      <c r="B2" s="779"/>
      <c r="C2" s="779"/>
      <c r="D2" s="779"/>
      <c r="E2" s="780"/>
    </row>
    <row r="3" spans="1:5" ht="15.75" customHeight="1" x14ac:dyDescent="0.25">
      <c r="A3" s="784" t="s">
        <v>1797</v>
      </c>
      <c r="B3" s="785"/>
      <c r="C3" s="783" t="s">
        <v>1798</v>
      </c>
      <c r="D3" s="783"/>
      <c r="E3" s="783"/>
    </row>
    <row r="4" spans="1:5" ht="31.5" x14ac:dyDescent="0.25">
      <c r="A4" s="786"/>
      <c r="B4" s="787"/>
      <c r="C4" s="514" t="s">
        <v>1799</v>
      </c>
      <c r="D4" s="514" t="s">
        <v>1800</v>
      </c>
      <c r="E4" s="515" t="s">
        <v>1801</v>
      </c>
    </row>
    <row r="5" spans="1:5" s="520" customFormat="1" ht="5.25" customHeight="1" x14ac:dyDescent="0.25">
      <c r="A5" s="516"/>
      <c r="B5" s="517"/>
      <c r="C5" s="518"/>
      <c r="D5" s="518"/>
      <c r="E5" s="519"/>
    </row>
    <row r="6" spans="1:5" x14ac:dyDescent="0.25">
      <c r="A6" s="521"/>
      <c r="B6" s="522" t="s">
        <v>1802</v>
      </c>
      <c r="C6" s="523">
        <f>C7+C15+C25+C35+C45+C55+C59+C68+C72</f>
        <v>22694294</v>
      </c>
      <c r="D6" s="523">
        <f>D7+D15+D25+D35+D45+D35+D45+D55+D59+D68+D72</f>
        <v>0</v>
      </c>
      <c r="E6" s="523">
        <f>E7+E15+E25+E35+E45+E35+E45+E55+E59+E68+E72</f>
        <v>0</v>
      </c>
    </row>
    <row r="7" spans="1:5" x14ac:dyDescent="0.25">
      <c r="A7" s="524">
        <v>1000</v>
      </c>
      <c r="B7" s="525" t="s">
        <v>1599</v>
      </c>
      <c r="C7" s="526">
        <f>C8+C9+C10+C11+C12+C13+C14</f>
        <v>11215056</v>
      </c>
      <c r="D7" s="526">
        <f>D8+D9+D10+D11+D12+D13+D14</f>
        <v>0</v>
      </c>
      <c r="E7" s="526">
        <f>E8+E9+E10+E11+E12+E13+E14</f>
        <v>0</v>
      </c>
    </row>
    <row r="8" spans="1:5" x14ac:dyDescent="0.25">
      <c r="A8" s="527">
        <v>1100</v>
      </c>
      <c r="B8" s="528" t="s">
        <v>1803</v>
      </c>
      <c r="C8" s="529">
        <v>6829320</v>
      </c>
      <c r="D8" s="529"/>
      <c r="E8" s="529"/>
    </row>
    <row r="9" spans="1:5" x14ac:dyDescent="0.25">
      <c r="A9" s="527">
        <v>1200</v>
      </c>
      <c r="B9" s="528" t="s">
        <v>1804</v>
      </c>
      <c r="C9" s="529">
        <v>2637264</v>
      </c>
      <c r="D9" s="529"/>
      <c r="E9" s="529"/>
    </row>
    <row r="10" spans="1:5" x14ac:dyDescent="0.25">
      <c r="A10" s="527">
        <v>1300</v>
      </c>
      <c r="B10" s="528" t="s">
        <v>1805</v>
      </c>
      <c r="C10" s="529">
        <v>1426472</v>
      </c>
      <c r="D10" s="529"/>
      <c r="E10" s="529"/>
    </row>
    <row r="11" spans="1:5" x14ac:dyDescent="0.25">
      <c r="A11" s="527">
        <v>1400</v>
      </c>
      <c r="B11" s="528" t="s">
        <v>1806</v>
      </c>
      <c r="C11" s="529"/>
      <c r="D11" s="529"/>
      <c r="E11" s="529"/>
    </row>
    <row r="12" spans="1:5" x14ac:dyDescent="0.25">
      <c r="A12" s="527">
        <v>1500</v>
      </c>
      <c r="B12" s="528" t="s">
        <v>1807</v>
      </c>
      <c r="C12" s="529">
        <v>316000</v>
      </c>
      <c r="D12" s="529"/>
      <c r="E12" s="529"/>
    </row>
    <row r="13" spans="1:5" x14ac:dyDescent="0.25">
      <c r="A13" s="527">
        <v>1600</v>
      </c>
      <c r="B13" s="528" t="s">
        <v>1808</v>
      </c>
      <c r="C13" s="529"/>
      <c r="D13" s="529"/>
      <c r="E13" s="529"/>
    </row>
    <row r="14" spans="1:5" x14ac:dyDescent="0.25">
      <c r="A14" s="527">
        <v>1700</v>
      </c>
      <c r="B14" s="528" t="s">
        <v>1809</v>
      </c>
      <c r="C14" s="529">
        <v>6000</v>
      </c>
      <c r="D14" s="529"/>
      <c r="E14" s="529"/>
    </row>
    <row r="15" spans="1:5" x14ac:dyDescent="0.25">
      <c r="A15" s="525">
        <v>2000</v>
      </c>
      <c r="B15" s="525" t="s">
        <v>1600</v>
      </c>
      <c r="C15" s="530">
        <f>C16+C17+C18+C19+C20+C21+C22+C23+C24</f>
        <v>2006795</v>
      </c>
      <c r="D15" s="530">
        <f>D16+D17+D18+D19+D20+D21+D22+D23+D24</f>
        <v>0</v>
      </c>
      <c r="E15" s="530">
        <f>E16+E17+E18+E19+E20+E21+E22+E23+E24</f>
        <v>0</v>
      </c>
    </row>
    <row r="16" spans="1:5" x14ac:dyDescent="0.25">
      <c r="A16" s="527">
        <v>2100</v>
      </c>
      <c r="B16" s="531" t="s">
        <v>1810</v>
      </c>
      <c r="C16" s="529">
        <v>193700</v>
      </c>
      <c r="D16" s="529"/>
      <c r="E16" s="529"/>
    </row>
    <row r="17" spans="1:5" x14ac:dyDescent="0.25">
      <c r="A17" s="527">
        <v>2200</v>
      </c>
      <c r="B17" s="528" t="s">
        <v>1811</v>
      </c>
      <c r="C17" s="529">
        <v>55000</v>
      </c>
      <c r="D17" s="529"/>
      <c r="E17" s="529"/>
    </row>
    <row r="18" spans="1:5" x14ac:dyDescent="0.25">
      <c r="A18" s="527">
        <v>2300</v>
      </c>
      <c r="B18" s="528" t="s">
        <v>1812</v>
      </c>
      <c r="C18" s="529"/>
      <c r="D18" s="529"/>
      <c r="E18" s="529"/>
    </row>
    <row r="19" spans="1:5" x14ac:dyDescent="0.25">
      <c r="A19" s="527">
        <v>2400</v>
      </c>
      <c r="B19" s="528" t="s">
        <v>1813</v>
      </c>
      <c r="C19" s="529">
        <v>292200</v>
      </c>
      <c r="D19" s="529"/>
      <c r="E19" s="529"/>
    </row>
    <row r="20" spans="1:5" x14ac:dyDescent="0.25">
      <c r="A20" s="527">
        <v>2500</v>
      </c>
      <c r="B20" s="528" t="s">
        <v>1814</v>
      </c>
      <c r="C20" s="529">
        <v>87295</v>
      </c>
      <c r="D20" s="529"/>
      <c r="E20" s="529"/>
    </row>
    <row r="21" spans="1:5" x14ac:dyDescent="0.25">
      <c r="A21" s="527">
        <v>2600</v>
      </c>
      <c r="B21" s="528" t="s">
        <v>1815</v>
      </c>
      <c r="C21" s="529">
        <v>1288400</v>
      </c>
      <c r="D21" s="529"/>
      <c r="E21" s="529"/>
    </row>
    <row r="22" spans="1:5" x14ac:dyDescent="0.25">
      <c r="A22" s="527">
        <v>2700</v>
      </c>
      <c r="B22" s="528" t="s">
        <v>1816</v>
      </c>
      <c r="C22" s="529"/>
      <c r="D22" s="529"/>
      <c r="E22" s="529"/>
    </row>
    <row r="23" spans="1:5" x14ac:dyDescent="0.25">
      <c r="A23" s="527">
        <v>2800</v>
      </c>
      <c r="B23" s="528" t="s">
        <v>1817</v>
      </c>
      <c r="C23" s="529"/>
      <c r="D23" s="529"/>
      <c r="E23" s="529"/>
    </row>
    <row r="24" spans="1:5" x14ac:dyDescent="0.25">
      <c r="A24" s="527">
        <v>2900</v>
      </c>
      <c r="B24" s="528" t="s">
        <v>1818</v>
      </c>
      <c r="C24" s="529">
        <v>90200</v>
      </c>
      <c r="D24" s="529"/>
      <c r="E24" s="529"/>
    </row>
    <row r="25" spans="1:5" x14ac:dyDescent="0.25">
      <c r="A25" s="525">
        <v>3000</v>
      </c>
      <c r="B25" s="525" t="s">
        <v>1819</v>
      </c>
      <c r="C25" s="530">
        <f>C26+C27+C28+C29+C30+C31+C32+C33+C34</f>
        <v>3510505</v>
      </c>
      <c r="D25" s="530">
        <f>D26+D27+D28+D29+D30+D31+D32+D33+D34</f>
        <v>0</v>
      </c>
      <c r="E25" s="530">
        <f>E26+E27+E28+E29+E30+E31+E32+E33+E34</f>
        <v>0</v>
      </c>
    </row>
    <row r="26" spans="1:5" x14ac:dyDescent="0.25">
      <c r="A26" s="527">
        <v>3100</v>
      </c>
      <c r="B26" s="528" t="s">
        <v>1820</v>
      </c>
      <c r="C26" s="529">
        <v>2701935</v>
      </c>
      <c r="D26" s="529"/>
      <c r="E26" s="529"/>
    </row>
    <row r="27" spans="1:5" x14ac:dyDescent="0.25">
      <c r="A27" s="527">
        <v>3200</v>
      </c>
      <c r="B27" s="528" t="s">
        <v>1821</v>
      </c>
      <c r="C27" s="529">
        <v>58000</v>
      </c>
      <c r="D27" s="529"/>
      <c r="E27" s="529"/>
    </row>
    <row r="28" spans="1:5" x14ac:dyDescent="0.25">
      <c r="A28" s="527">
        <v>3300</v>
      </c>
      <c r="B28" s="528" t="s">
        <v>1822</v>
      </c>
      <c r="C28" s="529">
        <v>152496</v>
      </c>
      <c r="D28" s="529"/>
      <c r="E28" s="529"/>
    </row>
    <row r="29" spans="1:5" x14ac:dyDescent="0.25">
      <c r="A29" s="527">
        <v>3400</v>
      </c>
      <c r="B29" s="528" t="s">
        <v>1823</v>
      </c>
      <c r="C29" s="529">
        <v>158798</v>
      </c>
      <c r="D29" s="529"/>
      <c r="E29" s="529"/>
    </row>
    <row r="30" spans="1:5" x14ac:dyDescent="0.25">
      <c r="A30" s="527">
        <v>3500</v>
      </c>
      <c r="B30" s="531" t="s">
        <v>1824</v>
      </c>
      <c r="C30" s="529">
        <v>295400</v>
      </c>
      <c r="D30" s="529"/>
      <c r="E30" s="529"/>
    </row>
    <row r="31" spans="1:5" x14ac:dyDescent="0.25">
      <c r="A31" s="527">
        <v>3600</v>
      </c>
      <c r="B31" s="528" t="s">
        <v>1825</v>
      </c>
      <c r="C31" s="529">
        <v>13600</v>
      </c>
      <c r="D31" s="529"/>
      <c r="E31" s="529"/>
    </row>
    <row r="32" spans="1:5" x14ac:dyDescent="0.25">
      <c r="A32" s="527">
        <v>3700</v>
      </c>
      <c r="B32" s="528" t="s">
        <v>1826</v>
      </c>
      <c r="C32" s="529">
        <v>54000</v>
      </c>
      <c r="D32" s="529"/>
      <c r="E32" s="529"/>
    </row>
    <row r="33" spans="1:5" x14ac:dyDescent="0.25">
      <c r="A33" s="527">
        <v>3800</v>
      </c>
      <c r="B33" s="528" t="s">
        <v>1827</v>
      </c>
      <c r="C33" s="529">
        <v>60000</v>
      </c>
      <c r="D33" s="529"/>
      <c r="E33" s="529"/>
    </row>
    <row r="34" spans="1:5" x14ac:dyDescent="0.25">
      <c r="A34" s="527">
        <v>3900</v>
      </c>
      <c r="B34" s="528" t="s">
        <v>1828</v>
      </c>
      <c r="C34" s="529">
        <v>16276</v>
      </c>
      <c r="D34" s="529"/>
      <c r="E34" s="529"/>
    </row>
    <row r="35" spans="1:5" x14ac:dyDescent="0.25">
      <c r="A35" s="525">
        <v>4000</v>
      </c>
      <c r="B35" s="532" t="s">
        <v>1829</v>
      </c>
      <c r="C35" s="530">
        <f>C36+C37+C38+C39+C40+C41+C42+C43+C44</f>
        <v>1327577</v>
      </c>
      <c r="D35" s="530">
        <f>D36+D37+D38+D39+D40+D41+D42+D43+D44</f>
        <v>0</v>
      </c>
      <c r="E35" s="530">
        <f>E36+E37+E38+E39+E40+E41+E42+E43+E44</f>
        <v>0</v>
      </c>
    </row>
    <row r="36" spans="1:5" x14ac:dyDescent="0.25">
      <c r="A36" s="527">
        <v>4100</v>
      </c>
      <c r="B36" s="528" t="s">
        <v>1830</v>
      </c>
      <c r="C36" s="529"/>
      <c r="D36" s="529"/>
      <c r="E36" s="529"/>
    </row>
    <row r="37" spans="1:5" x14ac:dyDescent="0.25">
      <c r="A37" s="527">
        <v>4200</v>
      </c>
      <c r="B37" s="528" t="s">
        <v>1831</v>
      </c>
      <c r="C37" s="529">
        <v>911040</v>
      </c>
      <c r="D37" s="529"/>
      <c r="E37" s="529"/>
    </row>
    <row r="38" spans="1:5" x14ac:dyDescent="0.25">
      <c r="A38" s="527">
        <v>4300</v>
      </c>
      <c r="B38" s="528" t="s">
        <v>1832</v>
      </c>
      <c r="C38" s="529"/>
      <c r="D38" s="529"/>
      <c r="E38" s="529"/>
    </row>
    <row r="39" spans="1:5" x14ac:dyDescent="0.25">
      <c r="A39" s="527">
        <v>4400</v>
      </c>
      <c r="B39" s="528" t="s">
        <v>1833</v>
      </c>
      <c r="C39" s="529">
        <v>277172</v>
      </c>
      <c r="D39" s="529"/>
      <c r="E39" s="529"/>
    </row>
    <row r="40" spans="1:5" x14ac:dyDescent="0.25">
      <c r="A40" s="527">
        <v>4500</v>
      </c>
      <c r="B40" s="528" t="s">
        <v>1834</v>
      </c>
      <c r="C40" s="529">
        <v>135565</v>
      </c>
      <c r="D40" s="529"/>
      <c r="E40" s="529"/>
    </row>
    <row r="41" spans="1:5" x14ac:dyDescent="0.25">
      <c r="A41" s="527">
        <v>4600</v>
      </c>
      <c r="B41" s="528" t="s">
        <v>1835</v>
      </c>
      <c r="C41" s="529">
        <v>3800</v>
      </c>
      <c r="D41" s="529"/>
      <c r="E41" s="529"/>
    </row>
    <row r="42" spans="1:5" x14ac:dyDescent="0.25">
      <c r="A42" s="527">
        <v>4700</v>
      </c>
      <c r="B42" s="528" t="s">
        <v>1836</v>
      </c>
      <c r="C42" s="529"/>
      <c r="D42" s="529"/>
      <c r="E42" s="529"/>
    </row>
    <row r="43" spans="1:5" x14ac:dyDescent="0.25">
      <c r="A43" s="527">
        <v>4800</v>
      </c>
      <c r="B43" s="528" t="s">
        <v>1837</v>
      </c>
      <c r="C43" s="529"/>
      <c r="D43" s="529"/>
      <c r="E43" s="529"/>
    </row>
    <row r="44" spans="1:5" x14ac:dyDescent="0.25">
      <c r="A44" s="527">
        <v>4900</v>
      </c>
      <c r="B44" s="528" t="s">
        <v>1838</v>
      </c>
      <c r="C44" s="529"/>
      <c r="D44" s="529"/>
      <c r="E44" s="529"/>
    </row>
    <row r="45" spans="1:5" x14ac:dyDescent="0.25">
      <c r="A45" s="525">
        <v>5000</v>
      </c>
      <c r="B45" s="532" t="s">
        <v>1839</v>
      </c>
      <c r="C45" s="530">
        <f>C46+C47+C48+C49+C50+C51+C52+C53+C54</f>
        <v>69600</v>
      </c>
      <c r="D45" s="530">
        <f>D46+D47+D48+D49+D50+D51+D52+D53+D54</f>
        <v>0</v>
      </c>
      <c r="E45" s="530">
        <f>E46+E47+E48+E49+E50+E51+E52+E53+E54</f>
        <v>0</v>
      </c>
    </row>
    <row r="46" spans="1:5" x14ac:dyDescent="0.25">
      <c r="A46" s="527">
        <v>5100</v>
      </c>
      <c r="B46" s="528" t="s">
        <v>1840</v>
      </c>
      <c r="C46" s="529"/>
      <c r="D46" s="529"/>
      <c r="E46" s="529"/>
    </row>
    <row r="47" spans="1:5" x14ac:dyDescent="0.25">
      <c r="A47" s="527">
        <v>5200</v>
      </c>
      <c r="B47" s="528" t="s">
        <v>1841</v>
      </c>
      <c r="C47" s="529"/>
      <c r="D47" s="529"/>
      <c r="E47" s="529"/>
    </row>
    <row r="48" spans="1:5" x14ac:dyDescent="0.25">
      <c r="A48" s="527">
        <v>5300</v>
      </c>
      <c r="B48" s="528" t="s">
        <v>1842</v>
      </c>
      <c r="C48" s="529"/>
      <c r="D48" s="529"/>
      <c r="E48" s="529"/>
    </row>
    <row r="49" spans="1:5" x14ac:dyDescent="0.25">
      <c r="A49" s="527">
        <v>5400</v>
      </c>
      <c r="B49" s="528" t="s">
        <v>1843</v>
      </c>
      <c r="C49" s="529"/>
      <c r="D49" s="529"/>
      <c r="E49" s="529"/>
    </row>
    <row r="50" spans="1:5" x14ac:dyDescent="0.25">
      <c r="A50" s="527">
        <v>5500</v>
      </c>
      <c r="B50" s="528" t="s">
        <v>1844</v>
      </c>
      <c r="C50" s="529"/>
      <c r="D50" s="529"/>
      <c r="E50" s="529"/>
    </row>
    <row r="51" spans="1:5" x14ac:dyDescent="0.25">
      <c r="A51" s="527">
        <v>5600</v>
      </c>
      <c r="B51" s="528" t="s">
        <v>1845</v>
      </c>
      <c r="C51" s="529"/>
      <c r="D51" s="529"/>
      <c r="E51" s="529"/>
    </row>
    <row r="52" spans="1:5" x14ac:dyDescent="0.25">
      <c r="A52" s="527">
        <v>5700</v>
      </c>
      <c r="B52" s="528" t="s">
        <v>1846</v>
      </c>
      <c r="C52" s="529"/>
      <c r="D52" s="529"/>
      <c r="E52" s="529"/>
    </row>
    <row r="53" spans="1:5" x14ac:dyDescent="0.25">
      <c r="A53" s="527">
        <v>5800</v>
      </c>
      <c r="B53" s="528" t="s">
        <v>1847</v>
      </c>
      <c r="C53" s="529"/>
      <c r="D53" s="529"/>
      <c r="E53" s="529"/>
    </row>
    <row r="54" spans="1:5" x14ac:dyDescent="0.25">
      <c r="A54" s="527">
        <v>5900</v>
      </c>
      <c r="B54" s="528" t="s">
        <v>1848</v>
      </c>
      <c r="C54" s="529">
        <v>69600</v>
      </c>
      <c r="D54" s="529"/>
      <c r="E54" s="529"/>
    </row>
    <row r="55" spans="1:5" x14ac:dyDescent="0.25">
      <c r="A55" s="525">
        <v>6000</v>
      </c>
      <c r="B55" s="525" t="s">
        <v>1849</v>
      </c>
      <c r="C55" s="533">
        <f>C56+C57+C58</f>
        <v>0</v>
      </c>
      <c r="D55" s="533">
        <f>D56+D57+D58</f>
        <v>0</v>
      </c>
      <c r="E55" s="533">
        <f>E56+E57+E58</f>
        <v>0</v>
      </c>
    </row>
    <row r="56" spans="1:5" x14ac:dyDescent="0.25">
      <c r="A56" s="527">
        <v>6100</v>
      </c>
      <c r="B56" s="528" t="s">
        <v>1850</v>
      </c>
      <c r="C56" s="529"/>
      <c r="D56" s="529"/>
      <c r="E56" s="529"/>
    </row>
    <row r="57" spans="1:5" x14ac:dyDescent="0.25">
      <c r="A57" s="527">
        <v>6200</v>
      </c>
      <c r="B57" s="528" t="s">
        <v>1851</v>
      </c>
      <c r="C57" s="529"/>
      <c r="D57" s="529"/>
      <c r="E57" s="529"/>
    </row>
    <row r="58" spans="1:5" x14ac:dyDescent="0.25">
      <c r="A58" s="527">
        <v>6300</v>
      </c>
      <c r="B58" s="528" t="s">
        <v>1852</v>
      </c>
      <c r="C58" s="529"/>
      <c r="D58" s="529"/>
      <c r="E58" s="529"/>
    </row>
    <row r="59" spans="1:5" x14ac:dyDescent="0.25">
      <c r="A59" s="525">
        <v>7000</v>
      </c>
      <c r="B59" s="534" t="s">
        <v>1853</v>
      </c>
      <c r="C59" s="530">
        <f>C60+C61+C62+C63+C64+C65+C66+C67</f>
        <v>0</v>
      </c>
      <c r="D59" s="530">
        <f>D60+D61+D62+D63+D64+D65+D66+D67</f>
        <v>0</v>
      </c>
      <c r="E59" s="530">
        <f>E60+E61+E62+E63+E64+E65+E66+E67</f>
        <v>0</v>
      </c>
    </row>
    <row r="60" spans="1:5" x14ac:dyDescent="0.25">
      <c r="A60" s="527">
        <v>7100</v>
      </c>
      <c r="B60" s="528" t="s">
        <v>1854</v>
      </c>
      <c r="C60" s="529"/>
      <c r="D60" s="529"/>
      <c r="E60" s="529"/>
    </row>
    <row r="61" spans="1:5" x14ac:dyDescent="0.25">
      <c r="A61" s="527">
        <v>7200</v>
      </c>
      <c r="B61" s="528" t="s">
        <v>1855</v>
      </c>
      <c r="C61" s="529"/>
      <c r="D61" s="529"/>
      <c r="E61" s="529"/>
    </row>
    <row r="62" spans="1:5" x14ac:dyDescent="0.25">
      <c r="A62" s="527">
        <v>7300</v>
      </c>
      <c r="B62" s="528" t="s">
        <v>1856</v>
      </c>
      <c r="C62" s="529"/>
      <c r="D62" s="529"/>
      <c r="E62" s="529"/>
    </row>
    <row r="63" spans="1:5" x14ac:dyDescent="0.25">
      <c r="A63" s="527">
        <v>7400</v>
      </c>
      <c r="B63" s="528" t="s">
        <v>1857</v>
      </c>
      <c r="C63" s="529"/>
      <c r="D63" s="529"/>
      <c r="E63" s="529"/>
    </row>
    <row r="64" spans="1:5" x14ac:dyDescent="0.25">
      <c r="A64" s="527">
        <v>7500</v>
      </c>
      <c r="B64" s="528" t="s">
        <v>1858</v>
      </c>
      <c r="C64" s="529"/>
      <c r="D64" s="529"/>
      <c r="E64" s="529"/>
    </row>
    <row r="65" spans="1:5" x14ac:dyDescent="0.25">
      <c r="A65" s="527"/>
      <c r="B65" s="535" t="s">
        <v>1859</v>
      </c>
      <c r="C65" s="529"/>
      <c r="D65" s="529"/>
      <c r="E65" s="529"/>
    </row>
    <row r="66" spans="1:5" x14ac:dyDescent="0.25">
      <c r="A66" s="527">
        <v>7600</v>
      </c>
      <c r="B66" s="528" t="s">
        <v>1860</v>
      </c>
      <c r="C66" s="529"/>
      <c r="D66" s="529"/>
      <c r="E66" s="529"/>
    </row>
    <row r="67" spans="1:5" x14ac:dyDescent="0.25">
      <c r="A67" s="527">
        <v>7900</v>
      </c>
      <c r="B67" s="528" t="s">
        <v>1861</v>
      </c>
      <c r="C67" s="529"/>
      <c r="D67" s="529"/>
      <c r="E67" s="529"/>
    </row>
    <row r="68" spans="1:5" x14ac:dyDescent="0.25">
      <c r="A68" s="525">
        <v>8000</v>
      </c>
      <c r="B68" s="525" t="s">
        <v>1862</v>
      </c>
      <c r="C68" s="533">
        <f>C69+C70+C71</f>
        <v>0</v>
      </c>
      <c r="D68" s="533">
        <f>D69+D70+D71</f>
        <v>0</v>
      </c>
      <c r="E68" s="533">
        <f>E69+E70+E71</f>
        <v>0</v>
      </c>
    </row>
    <row r="69" spans="1:5" x14ac:dyDescent="0.25">
      <c r="A69" s="527">
        <v>8100</v>
      </c>
      <c r="B69" s="528" t="s">
        <v>1863</v>
      </c>
      <c r="C69" s="529"/>
      <c r="D69" s="529"/>
      <c r="E69" s="529"/>
    </row>
    <row r="70" spans="1:5" x14ac:dyDescent="0.25">
      <c r="A70" s="527">
        <v>8300</v>
      </c>
      <c r="B70" s="528" t="s">
        <v>1864</v>
      </c>
      <c r="C70" s="529"/>
      <c r="D70" s="529"/>
      <c r="E70" s="529"/>
    </row>
    <row r="71" spans="1:5" x14ac:dyDescent="0.25">
      <c r="A71" s="527">
        <v>8500</v>
      </c>
      <c r="B71" s="528" t="s">
        <v>1865</v>
      </c>
      <c r="C71" s="529"/>
      <c r="D71" s="529"/>
      <c r="E71" s="529"/>
    </row>
    <row r="72" spans="1:5" x14ac:dyDescent="0.25">
      <c r="A72" s="525">
        <v>9000</v>
      </c>
      <c r="B72" s="525" t="s">
        <v>1866</v>
      </c>
      <c r="C72" s="530">
        <f>C73+C74+C75+C76+C77+C78+C79</f>
        <v>4564761</v>
      </c>
      <c r="D72" s="530">
        <f>D73+D74+D75+D76+D77+D78+D79</f>
        <v>0</v>
      </c>
      <c r="E72" s="530">
        <f>E73+E74+E75+E76+E77+E78+E79</f>
        <v>0</v>
      </c>
    </row>
    <row r="73" spans="1:5" x14ac:dyDescent="0.25">
      <c r="A73" s="527">
        <v>9100</v>
      </c>
      <c r="B73" s="528" t="s">
        <v>1867</v>
      </c>
      <c r="C73" s="529">
        <v>2248859</v>
      </c>
      <c r="D73" s="529"/>
      <c r="E73" s="529"/>
    </row>
    <row r="74" spans="1:5" x14ac:dyDescent="0.25">
      <c r="A74" s="527">
        <v>9200</v>
      </c>
      <c r="B74" s="528" t="s">
        <v>1868</v>
      </c>
      <c r="C74" s="529">
        <v>1515902</v>
      </c>
      <c r="D74" s="529"/>
      <c r="E74" s="529"/>
    </row>
    <row r="75" spans="1:5" x14ac:dyDescent="0.25">
      <c r="A75" s="527">
        <v>9300</v>
      </c>
      <c r="B75" s="528" t="s">
        <v>1869</v>
      </c>
      <c r="C75" s="529"/>
      <c r="D75" s="529"/>
      <c r="E75" s="529"/>
    </row>
    <row r="76" spans="1:5" x14ac:dyDescent="0.25">
      <c r="A76" s="527">
        <v>9400</v>
      </c>
      <c r="B76" s="528" t="s">
        <v>1870</v>
      </c>
      <c r="C76" s="529"/>
      <c r="D76" s="529"/>
      <c r="E76" s="529"/>
    </row>
    <row r="77" spans="1:5" x14ac:dyDescent="0.25">
      <c r="A77" s="527">
        <v>9500</v>
      </c>
      <c r="B77" s="528" t="s">
        <v>1871</v>
      </c>
      <c r="C77" s="529"/>
      <c r="D77" s="529"/>
      <c r="E77" s="529"/>
    </row>
    <row r="78" spans="1:5" x14ac:dyDescent="0.25">
      <c r="A78" s="527">
        <v>9600</v>
      </c>
      <c r="B78" s="528" t="s">
        <v>1872</v>
      </c>
      <c r="C78" s="529"/>
      <c r="D78" s="529"/>
      <c r="E78" s="529"/>
    </row>
    <row r="79" spans="1:5" x14ac:dyDescent="0.25">
      <c r="A79" s="527">
        <v>9900</v>
      </c>
      <c r="B79" s="528" t="s">
        <v>1873</v>
      </c>
      <c r="C79" s="529">
        <v>800000</v>
      </c>
      <c r="D79" s="529"/>
      <c r="E79" s="529"/>
    </row>
    <row r="80" spans="1:5" x14ac:dyDescent="0.25">
      <c r="A80" s="521"/>
      <c r="B80" s="522" t="s">
        <v>1874</v>
      </c>
      <c r="C80" s="536">
        <f>C81+C89+C99+C109+C119+C129+C133+C142+C146</f>
        <v>17068005</v>
      </c>
      <c r="D80" s="536">
        <f>D81+D89+D99+D109+D119+D129+D133+D142+D146</f>
        <v>0</v>
      </c>
      <c r="E80" s="536">
        <f>E81+E89+E99+E109+E119+E129+E133+E142+E146</f>
        <v>0</v>
      </c>
    </row>
    <row r="81" spans="1:5" x14ac:dyDescent="0.25">
      <c r="A81" s="524">
        <v>1000</v>
      </c>
      <c r="B81" s="525" t="s">
        <v>1875</v>
      </c>
      <c r="C81" s="530">
        <f>C82+C83+C84+C85+C86+C87+C88</f>
        <v>2965244</v>
      </c>
      <c r="D81" s="530">
        <f>D82+D83+D84+D85+D86+D87+D88</f>
        <v>0</v>
      </c>
      <c r="E81" s="530">
        <f>E82+E83+E84+E85+E86+E87+E88</f>
        <v>0</v>
      </c>
    </row>
    <row r="82" spans="1:5" x14ac:dyDescent="0.25">
      <c r="A82" s="527">
        <v>1100</v>
      </c>
      <c r="B82" s="528" t="s">
        <v>1803</v>
      </c>
      <c r="C82" s="529">
        <v>2564772</v>
      </c>
      <c r="D82" s="529"/>
      <c r="E82" s="529"/>
    </row>
    <row r="83" spans="1:5" x14ac:dyDescent="0.25">
      <c r="A83" s="527">
        <v>1200</v>
      </c>
      <c r="B83" s="528" t="s">
        <v>1804</v>
      </c>
      <c r="C83" s="529"/>
      <c r="D83" s="529"/>
      <c r="E83" s="529"/>
    </row>
    <row r="84" spans="1:5" x14ac:dyDescent="0.25">
      <c r="A84" s="527">
        <v>1300</v>
      </c>
      <c r="B84" s="528" t="s">
        <v>1805</v>
      </c>
      <c r="C84" s="529">
        <v>386472</v>
      </c>
      <c r="D84" s="529"/>
      <c r="E84" s="529"/>
    </row>
    <row r="85" spans="1:5" x14ac:dyDescent="0.25">
      <c r="A85" s="527">
        <v>1400</v>
      </c>
      <c r="B85" s="528" t="s">
        <v>1806</v>
      </c>
      <c r="C85" s="529"/>
      <c r="D85" s="529"/>
      <c r="E85" s="529"/>
    </row>
    <row r="86" spans="1:5" x14ac:dyDescent="0.25">
      <c r="A86" s="527">
        <v>1500</v>
      </c>
      <c r="B86" s="528" t="s">
        <v>1807</v>
      </c>
      <c r="C86" s="529">
        <v>14000</v>
      </c>
      <c r="D86" s="529"/>
      <c r="E86" s="529"/>
    </row>
    <row r="87" spans="1:5" x14ac:dyDescent="0.25">
      <c r="A87" s="527">
        <v>1600</v>
      </c>
      <c r="B87" s="528" t="s">
        <v>1808</v>
      </c>
      <c r="C87" s="529"/>
      <c r="D87" s="529"/>
      <c r="E87" s="529"/>
    </row>
    <row r="88" spans="1:5" x14ac:dyDescent="0.25">
      <c r="A88" s="527">
        <v>1700</v>
      </c>
      <c r="B88" s="528" t="s">
        <v>1809</v>
      </c>
      <c r="C88" s="529"/>
      <c r="D88" s="529"/>
      <c r="E88" s="529"/>
    </row>
    <row r="89" spans="1:5" x14ac:dyDescent="0.25">
      <c r="A89" s="525">
        <v>2000</v>
      </c>
      <c r="B89" s="525" t="s">
        <v>1876</v>
      </c>
      <c r="C89" s="530">
        <f>C90+C91+C92+C93+C94+C95+C96+C97+C98</f>
        <v>893000</v>
      </c>
      <c r="D89" s="530">
        <f>D90+D91+D92+D93+D94+D95+D96+D97+D98</f>
        <v>0</v>
      </c>
      <c r="E89" s="530">
        <f>E90+E91+E92+E93+E94+E95+E96+E97+E98</f>
        <v>0</v>
      </c>
    </row>
    <row r="90" spans="1:5" x14ac:dyDescent="0.25">
      <c r="A90" s="527">
        <v>2100</v>
      </c>
      <c r="B90" s="531" t="s">
        <v>1810</v>
      </c>
      <c r="C90" s="529">
        <v>33000</v>
      </c>
      <c r="D90" s="529"/>
      <c r="E90" s="529"/>
    </row>
    <row r="91" spans="1:5" x14ac:dyDescent="0.25">
      <c r="A91" s="527">
        <v>2200</v>
      </c>
      <c r="B91" s="528" t="s">
        <v>1811</v>
      </c>
      <c r="C91" s="529">
        <v>60000</v>
      </c>
      <c r="D91" s="529"/>
      <c r="E91" s="529"/>
    </row>
    <row r="92" spans="1:5" x14ac:dyDescent="0.25">
      <c r="A92" s="527">
        <v>2300</v>
      </c>
      <c r="B92" s="528" t="s">
        <v>1812</v>
      </c>
      <c r="C92" s="529"/>
      <c r="D92" s="529"/>
      <c r="E92" s="529"/>
    </row>
    <row r="93" spans="1:5" x14ac:dyDescent="0.25">
      <c r="A93" s="527">
        <v>2400</v>
      </c>
      <c r="B93" s="528" t="s">
        <v>1813</v>
      </c>
      <c r="C93" s="529">
        <v>80000</v>
      </c>
      <c r="D93" s="529"/>
      <c r="E93" s="529"/>
    </row>
    <row r="94" spans="1:5" x14ac:dyDescent="0.25">
      <c r="A94" s="527">
        <v>2500</v>
      </c>
      <c r="B94" s="528" t="s">
        <v>1814</v>
      </c>
      <c r="C94" s="529"/>
      <c r="D94" s="529"/>
      <c r="E94" s="529"/>
    </row>
    <row r="95" spans="1:5" x14ac:dyDescent="0.25">
      <c r="A95" s="527">
        <v>2600</v>
      </c>
      <c r="B95" s="528" t="s">
        <v>1815</v>
      </c>
      <c r="C95" s="529">
        <v>600000</v>
      </c>
      <c r="D95" s="529"/>
      <c r="E95" s="529"/>
    </row>
    <row r="96" spans="1:5" x14ac:dyDescent="0.25">
      <c r="A96" s="527">
        <v>2700</v>
      </c>
      <c r="B96" s="528" t="s">
        <v>1816</v>
      </c>
      <c r="C96" s="529">
        <v>62000</v>
      </c>
      <c r="D96" s="529"/>
      <c r="E96" s="529"/>
    </row>
    <row r="97" spans="1:5" x14ac:dyDescent="0.25">
      <c r="A97" s="527">
        <v>2800</v>
      </c>
      <c r="B97" s="528" t="s">
        <v>1817</v>
      </c>
      <c r="C97" s="529"/>
      <c r="D97" s="529"/>
      <c r="E97" s="529"/>
    </row>
    <row r="98" spans="1:5" x14ac:dyDescent="0.25">
      <c r="A98" s="527">
        <v>2900</v>
      </c>
      <c r="B98" s="528" t="s">
        <v>1818</v>
      </c>
      <c r="C98" s="529">
        <v>58000</v>
      </c>
      <c r="D98" s="529"/>
      <c r="E98" s="529"/>
    </row>
    <row r="99" spans="1:5" x14ac:dyDescent="0.25">
      <c r="A99" s="525">
        <v>3000</v>
      </c>
      <c r="B99" s="525" t="s">
        <v>1819</v>
      </c>
      <c r="C99" s="530">
        <f>C100+C101+C102+C103+C104+C105+C106+C107+C108</f>
        <v>1663133</v>
      </c>
      <c r="D99" s="530">
        <f>D100+D101+D102+D103+D104+D105+D106+D107+D108</f>
        <v>0</v>
      </c>
      <c r="E99" s="530">
        <f>E100+E101+E102+E103+E104+E105+E106+E107+E108</f>
        <v>0</v>
      </c>
    </row>
    <row r="100" spans="1:5" x14ac:dyDescent="0.25">
      <c r="A100" s="527">
        <v>3100</v>
      </c>
      <c r="B100" s="528" t="s">
        <v>1820</v>
      </c>
      <c r="C100" s="529">
        <v>1443153</v>
      </c>
      <c r="D100" s="529"/>
      <c r="E100" s="529"/>
    </row>
    <row r="101" spans="1:5" x14ac:dyDescent="0.25">
      <c r="A101" s="527">
        <v>3200</v>
      </c>
      <c r="B101" s="528" t="s">
        <v>1821</v>
      </c>
      <c r="C101" s="529"/>
      <c r="D101" s="529"/>
      <c r="E101" s="529"/>
    </row>
    <row r="102" spans="1:5" x14ac:dyDescent="0.25">
      <c r="A102" s="527">
        <v>3300</v>
      </c>
      <c r="B102" s="528" t="s">
        <v>1822</v>
      </c>
      <c r="C102" s="529"/>
      <c r="D102" s="529"/>
      <c r="E102" s="529"/>
    </row>
    <row r="103" spans="1:5" x14ac:dyDescent="0.25">
      <c r="A103" s="527">
        <v>3400</v>
      </c>
      <c r="B103" s="528" t="s">
        <v>1823</v>
      </c>
      <c r="C103" s="529">
        <v>94700</v>
      </c>
      <c r="D103" s="529"/>
      <c r="E103" s="529"/>
    </row>
    <row r="104" spans="1:5" x14ac:dyDescent="0.25">
      <c r="A104" s="527">
        <v>3500</v>
      </c>
      <c r="B104" s="531" t="s">
        <v>1824</v>
      </c>
      <c r="C104" s="529">
        <v>75280</v>
      </c>
      <c r="D104" s="529"/>
      <c r="E104" s="529"/>
    </row>
    <row r="105" spans="1:5" x14ac:dyDescent="0.25">
      <c r="A105" s="527">
        <v>3600</v>
      </c>
      <c r="B105" s="528" t="s">
        <v>1825</v>
      </c>
      <c r="C105" s="529"/>
      <c r="D105" s="529"/>
      <c r="E105" s="529"/>
    </row>
    <row r="106" spans="1:5" x14ac:dyDescent="0.25">
      <c r="A106" s="527">
        <v>3700</v>
      </c>
      <c r="B106" s="528" t="s">
        <v>1826</v>
      </c>
      <c r="C106" s="529"/>
      <c r="D106" s="529"/>
      <c r="E106" s="529"/>
    </row>
    <row r="107" spans="1:5" x14ac:dyDescent="0.25">
      <c r="A107" s="527">
        <v>3800</v>
      </c>
      <c r="B107" s="528" t="s">
        <v>1827</v>
      </c>
      <c r="C107" s="529">
        <v>50000</v>
      </c>
      <c r="D107" s="529"/>
      <c r="E107" s="529"/>
    </row>
    <row r="108" spans="1:5" x14ac:dyDescent="0.25">
      <c r="A108" s="527">
        <v>3900</v>
      </c>
      <c r="B108" s="528" t="s">
        <v>1828</v>
      </c>
      <c r="C108" s="529"/>
      <c r="D108" s="529"/>
      <c r="E108" s="529"/>
    </row>
    <row r="109" spans="1:5" x14ac:dyDescent="0.25">
      <c r="A109" s="525">
        <v>4000</v>
      </c>
      <c r="B109" s="532" t="s">
        <v>1829</v>
      </c>
      <c r="C109" s="530">
        <f>C110+C111+C112+C113+C114+C115+C116+C117+C118</f>
        <v>137000</v>
      </c>
      <c r="D109" s="530">
        <f>D110+D111+D112+D113+D114+D115+D116+D117+D118</f>
        <v>0</v>
      </c>
      <c r="E109" s="530">
        <f>E110+E111+E112+E113+E114+E115+E116+E117+E118</f>
        <v>0</v>
      </c>
    </row>
    <row r="110" spans="1:5" x14ac:dyDescent="0.25">
      <c r="A110" s="527">
        <v>4100</v>
      </c>
      <c r="B110" s="528" t="s">
        <v>1830</v>
      </c>
      <c r="C110" s="529"/>
      <c r="D110" s="529"/>
      <c r="E110" s="529"/>
    </row>
    <row r="111" spans="1:5" x14ac:dyDescent="0.25">
      <c r="A111" s="527">
        <v>4200</v>
      </c>
      <c r="B111" s="528" t="s">
        <v>1831</v>
      </c>
      <c r="C111" s="529"/>
      <c r="D111" s="529"/>
      <c r="E111" s="529"/>
    </row>
    <row r="112" spans="1:5" x14ac:dyDescent="0.25">
      <c r="A112" s="527">
        <v>4300</v>
      </c>
      <c r="B112" s="528" t="s">
        <v>1832</v>
      </c>
      <c r="C112" s="529"/>
      <c r="D112" s="529"/>
      <c r="E112" s="529"/>
    </row>
    <row r="113" spans="1:5" x14ac:dyDescent="0.25">
      <c r="A113" s="527">
        <v>4400</v>
      </c>
      <c r="B113" s="528" t="s">
        <v>1833</v>
      </c>
      <c r="C113" s="529">
        <v>137000</v>
      </c>
      <c r="D113" s="529"/>
      <c r="E113" s="529"/>
    </row>
    <row r="114" spans="1:5" x14ac:dyDescent="0.25">
      <c r="A114" s="527">
        <v>4500</v>
      </c>
      <c r="B114" s="528" t="s">
        <v>1834</v>
      </c>
      <c r="C114" s="529"/>
      <c r="D114" s="529"/>
      <c r="E114" s="529"/>
    </row>
    <row r="115" spans="1:5" x14ac:dyDescent="0.25">
      <c r="A115" s="527">
        <v>4600</v>
      </c>
      <c r="B115" s="528" t="s">
        <v>1835</v>
      </c>
      <c r="C115" s="529"/>
      <c r="D115" s="529"/>
      <c r="E115" s="529"/>
    </row>
    <row r="116" spans="1:5" x14ac:dyDescent="0.25">
      <c r="A116" s="527">
        <v>4700</v>
      </c>
      <c r="B116" s="528" t="s">
        <v>1836</v>
      </c>
      <c r="C116" s="529"/>
      <c r="D116" s="529"/>
      <c r="E116" s="529"/>
    </row>
    <row r="117" spans="1:5" x14ac:dyDescent="0.25">
      <c r="A117" s="527">
        <v>4800</v>
      </c>
      <c r="B117" s="528" t="s">
        <v>1837</v>
      </c>
      <c r="C117" s="529"/>
      <c r="D117" s="529"/>
      <c r="E117" s="529"/>
    </row>
    <row r="118" spans="1:5" x14ac:dyDescent="0.25">
      <c r="A118" s="527">
        <v>4900</v>
      </c>
      <c r="B118" s="528" t="s">
        <v>1838</v>
      </c>
      <c r="C118" s="529"/>
      <c r="D118" s="529"/>
      <c r="E118" s="529"/>
    </row>
    <row r="119" spans="1:5" x14ac:dyDescent="0.25">
      <c r="A119" s="525">
        <v>5000</v>
      </c>
      <c r="B119" s="532" t="s">
        <v>1839</v>
      </c>
      <c r="C119" s="533">
        <f>C120+C121+C122+C123+C124+C125+C126+C127+C128</f>
        <v>0</v>
      </c>
      <c r="D119" s="533">
        <f>D120+D121+D122+D123+D124+D125+D126+D127+D128</f>
        <v>0</v>
      </c>
      <c r="E119" s="533">
        <f>E120+E121+E122+E123+E124+E125+E126+E127+E128</f>
        <v>0</v>
      </c>
    </row>
    <row r="120" spans="1:5" x14ac:dyDescent="0.25">
      <c r="A120" s="527">
        <v>5100</v>
      </c>
      <c r="B120" s="528" t="s">
        <v>1840</v>
      </c>
      <c r="C120" s="529"/>
      <c r="D120" s="529"/>
      <c r="E120" s="529"/>
    </row>
    <row r="121" spans="1:5" x14ac:dyDescent="0.25">
      <c r="A121" s="527">
        <v>5200</v>
      </c>
      <c r="B121" s="528" t="s">
        <v>1841</v>
      </c>
      <c r="C121" s="529"/>
      <c r="D121" s="529"/>
      <c r="E121" s="529"/>
    </row>
    <row r="122" spans="1:5" x14ac:dyDescent="0.25">
      <c r="A122" s="527">
        <v>5300</v>
      </c>
      <c r="B122" s="528" t="s">
        <v>1842</v>
      </c>
      <c r="C122" s="529"/>
      <c r="D122" s="529"/>
      <c r="E122" s="529"/>
    </row>
    <row r="123" spans="1:5" x14ac:dyDescent="0.25">
      <c r="A123" s="527">
        <v>5400</v>
      </c>
      <c r="B123" s="528" t="s">
        <v>1843</v>
      </c>
      <c r="C123" s="529"/>
      <c r="D123" s="529"/>
      <c r="E123" s="529"/>
    </row>
    <row r="124" spans="1:5" x14ac:dyDescent="0.25">
      <c r="A124" s="527">
        <v>5500</v>
      </c>
      <c r="B124" s="528" t="s">
        <v>1844</v>
      </c>
      <c r="C124" s="529"/>
      <c r="D124" s="529"/>
      <c r="E124" s="529"/>
    </row>
    <row r="125" spans="1:5" x14ac:dyDescent="0.25">
      <c r="A125" s="527">
        <v>5600</v>
      </c>
      <c r="B125" s="528" t="s">
        <v>1845</v>
      </c>
      <c r="C125" s="529"/>
      <c r="D125" s="529"/>
      <c r="E125" s="529"/>
    </row>
    <row r="126" spans="1:5" x14ac:dyDescent="0.25">
      <c r="A126" s="527">
        <v>5700</v>
      </c>
      <c r="B126" s="528" t="s">
        <v>1846</v>
      </c>
      <c r="C126" s="529"/>
      <c r="D126" s="529"/>
      <c r="E126" s="529"/>
    </row>
    <row r="127" spans="1:5" x14ac:dyDescent="0.25">
      <c r="A127" s="527">
        <v>5800</v>
      </c>
      <c r="B127" s="528" t="s">
        <v>1847</v>
      </c>
      <c r="C127" s="529"/>
      <c r="D127" s="529"/>
      <c r="E127" s="529"/>
    </row>
    <row r="128" spans="1:5" x14ac:dyDescent="0.25">
      <c r="A128" s="527">
        <v>5900</v>
      </c>
      <c r="B128" s="528" t="s">
        <v>1848</v>
      </c>
      <c r="C128" s="529"/>
      <c r="D128" s="529"/>
      <c r="E128" s="529"/>
    </row>
    <row r="129" spans="1:5" x14ac:dyDescent="0.25">
      <c r="A129" s="525">
        <v>6000</v>
      </c>
      <c r="B129" s="525" t="s">
        <v>1849</v>
      </c>
      <c r="C129" s="533">
        <f>C130+C131+C132</f>
        <v>10763160</v>
      </c>
      <c r="D129" s="533">
        <f>D130+D131+D132</f>
        <v>0</v>
      </c>
      <c r="E129" s="533">
        <f>E130+E131+E132</f>
        <v>0</v>
      </c>
    </row>
    <row r="130" spans="1:5" x14ac:dyDescent="0.25">
      <c r="A130" s="527">
        <v>6100</v>
      </c>
      <c r="B130" s="528" t="s">
        <v>1850</v>
      </c>
      <c r="C130" s="529">
        <v>10763160</v>
      </c>
      <c r="D130" s="529"/>
      <c r="E130" s="529"/>
    </row>
    <row r="131" spans="1:5" x14ac:dyDescent="0.25">
      <c r="A131" s="527">
        <v>6200</v>
      </c>
      <c r="B131" s="528" t="s">
        <v>1851</v>
      </c>
      <c r="C131" s="529"/>
      <c r="D131" s="529"/>
      <c r="E131" s="529"/>
    </row>
    <row r="132" spans="1:5" x14ac:dyDescent="0.25">
      <c r="A132" s="527">
        <v>6300</v>
      </c>
      <c r="B132" s="528" t="s">
        <v>1852</v>
      </c>
      <c r="C132" s="529"/>
      <c r="D132" s="529"/>
      <c r="E132" s="529"/>
    </row>
    <row r="133" spans="1:5" x14ac:dyDescent="0.25">
      <c r="A133" s="525">
        <v>7000</v>
      </c>
      <c r="B133" s="532" t="s">
        <v>1877</v>
      </c>
      <c r="C133" s="530">
        <f>C134+C135+C136+C137+C138+C140+C141</f>
        <v>0</v>
      </c>
      <c r="D133" s="530">
        <f>D134+D135+D136+D137+D138+D140+D141</f>
        <v>0</v>
      </c>
      <c r="E133" s="530">
        <f>E134+E135+E136+E137+E138+E140+E141</f>
        <v>0</v>
      </c>
    </row>
    <row r="134" spans="1:5" x14ac:dyDescent="0.25">
      <c r="A134" s="527">
        <v>7100</v>
      </c>
      <c r="B134" s="528" t="s">
        <v>1854</v>
      </c>
      <c r="C134" s="529"/>
      <c r="D134" s="529"/>
      <c r="E134" s="529"/>
    </row>
    <row r="135" spans="1:5" x14ac:dyDescent="0.25">
      <c r="A135" s="527">
        <v>7200</v>
      </c>
      <c r="B135" s="528" t="s">
        <v>1855</v>
      </c>
      <c r="C135" s="529"/>
      <c r="D135" s="529"/>
      <c r="E135" s="529"/>
    </row>
    <row r="136" spans="1:5" x14ac:dyDescent="0.25">
      <c r="A136" s="527">
        <v>7300</v>
      </c>
      <c r="B136" s="528" t="s">
        <v>1856</v>
      </c>
      <c r="C136" s="529"/>
      <c r="D136" s="529"/>
      <c r="E136" s="529"/>
    </row>
    <row r="137" spans="1:5" x14ac:dyDescent="0.25">
      <c r="A137" s="527">
        <v>7400</v>
      </c>
      <c r="B137" s="528" t="s">
        <v>1857</v>
      </c>
      <c r="C137" s="529"/>
      <c r="D137" s="529"/>
      <c r="E137" s="529"/>
    </row>
    <row r="138" spans="1:5" x14ac:dyDescent="0.25">
      <c r="A138" s="527">
        <v>7500</v>
      </c>
      <c r="B138" s="528" t="s">
        <v>1858</v>
      </c>
      <c r="C138" s="529"/>
      <c r="D138" s="529"/>
      <c r="E138" s="529"/>
    </row>
    <row r="139" spans="1:5" x14ac:dyDescent="0.25">
      <c r="A139" s="527"/>
      <c r="B139" s="528" t="s">
        <v>1878</v>
      </c>
      <c r="C139" s="529"/>
      <c r="D139" s="529"/>
      <c r="E139" s="529"/>
    </row>
    <row r="140" spans="1:5" x14ac:dyDescent="0.25">
      <c r="A140" s="527">
        <v>7600</v>
      </c>
      <c r="B140" s="528" t="s">
        <v>1860</v>
      </c>
      <c r="C140" s="529"/>
      <c r="D140" s="529"/>
      <c r="E140" s="529"/>
    </row>
    <row r="141" spans="1:5" x14ac:dyDescent="0.25">
      <c r="A141" s="527">
        <v>7900</v>
      </c>
      <c r="B141" s="528" t="s">
        <v>1861</v>
      </c>
      <c r="C141" s="529"/>
      <c r="D141" s="529"/>
      <c r="E141" s="529"/>
    </row>
    <row r="142" spans="1:5" x14ac:dyDescent="0.25">
      <c r="A142" s="525">
        <v>8000</v>
      </c>
      <c r="B142" s="525" t="s">
        <v>1862</v>
      </c>
      <c r="C142" s="530">
        <f>C143+C144+C145</f>
        <v>0</v>
      </c>
      <c r="D142" s="530">
        <f>D143+D144+D145</f>
        <v>0</v>
      </c>
      <c r="E142" s="530">
        <f>E143+E144+E145</f>
        <v>0</v>
      </c>
    </row>
    <row r="143" spans="1:5" x14ac:dyDescent="0.25">
      <c r="A143" s="527">
        <v>8100</v>
      </c>
      <c r="B143" s="528" t="s">
        <v>1863</v>
      </c>
      <c r="C143" s="529"/>
      <c r="D143" s="529"/>
      <c r="E143" s="529"/>
    </row>
    <row r="144" spans="1:5" x14ac:dyDescent="0.25">
      <c r="A144" s="527">
        <v>8300</v>
      </c>
      <c r="B144" s="528" t="s">
        <v>1864</v>
      </c>
      <c r="C144" s="529"/>
      <c r="D144" s="529"/>
      <c r="E144" s="529"/>
    </row>
    <row r="145" spans="1:5" x14ac:dyDescent="0.25">
      <c r="A145" s="527">
        <v>8500</v>
      </c>
      <c r="B145" s="528" t="s">
        <v>1865</v>
      </c>
      <c r="C145" s="529"/>
      <c r="D145" s="529"/>
      <c r="E145" s="529"/>
    </row>
    <row r="146" spans="1:5" x14ac:dyDescent="0.25">
      <c r="A146" s="525">
        <v>9000</v>
      </c>
      <c r="B146" s="525" t="s">
        <v>1866</v>
      </c>
      <c r="C146" s="530">
        <f>C147+C148+C149+C150+C151+C152+C153</f>
        <v>646468</v>
      </c>
      <c r="D146" s="530">
        <f>D147+D148+D149+D150+D151+D152+D153</f>
        <v>0</v>
      </c>
      <c r="E146" s="530">
        <f>E147+E148+E149+E150+E151+E152+E153</f>
        <v>0</v>
      </c>
    </row>
    <row r="147" spans="1:5" x14ac:dyDescent="0.25">
      <c r="A147" s="527">
        <v>9100</v>
      </c>
      <c r="B147" s="528" t="s">
        <v>1867</v>
      </c>
      <c r="C147" s="529">
        <v>621064</v>
      </c>
      <c r="D147" s="529"/>
      <c r="E147" s="529"/>
    </row>
    <row r="148" spans="1:5" x14ac:dyDescent="0.25">
      <c r="A148" s="527">
        <v>9200</v>
      </c>
      <c r="B148" s="528" t="s">
        <v>1868</v>
      </c>
      <c r="C148" s="529">
        <v>25404</v>
      </c>
      <c r="D148" s="529"/>
      <c r="E148" s="529"/>
    </row>
    <row r="149" spans="1:5" x14ac:dyDescent="0.25">
      <c r="A149" s="527">
        <v>9300</v>
      </c>
      <c r="B149" s="528" t="s">
        <v>1869</v>
      </c>
      <c r="C149" s="529"/>
      <c r="D149" s="529"/>
      <c r="E149" s="529"/>
    </row>
    <row r="150" spans="1:5" x14ac:dyDescent="0.25">
      <c r="A150" s="527">
        <v>9400</v>
      </c>
      <c r="B150" s="528" t="s">
        <v>1870</v>
      </c>
      <c r="C150" s="529"/>
      <c r="D150" s="529"/>
      <c r="E150" s="529"/>
    </row>
    <row r="151" spans="1:5" x14ac:dyDescent="0.25">
      <c r="A151" s="527">
        <v>9500</v>
      </c>
      <c r="B151" s="528" t="s">
        <v>1871</v>
      </c>
      <c r="C151" s="529"/>
      <c r="D151" s="529"/>
      <c r="E151" s="529"/>
    </row>
    <row r="152" spans="1:5" x14ac:dyDescent="0.25">
      <c r="A152" s="527">
        <v>9600</v>
      </c>
      <c r="B152" s="528" t="s">
        <v>1872</v>
      </c>
      <c r="C152" s="529"/>
      <c r="D152" s="529"/>
      <c r="E152" s="529"/>
    </row>
    <row r="153" spans="1:5" x14ac:dyDescent="0.25">
      <c r="A153" s="527">
        <v>9900</v>
      </c>
      <c r="B153" s="528" t="s">
        <v>1873</v>
      </c>
      <c r="C153" s="529"/>
      <c r="D153" s="529"/>
      <c r="E153" s="529"/>
    </row>
    <row r="154" spans="1:5" ht="6" customHeight="1" x14ac:dyDescent="0.25">
      <c r="A154" s="527"/>
      <c r="B154" s="537"/>
      <c r="C154" s="529"/>
      <c r="D154" s="537"/>
      <c r="E154" s="537"/>
    </row>
    <row r="155" spans="1:5" x14ac:dyDescent="0.25">
      <c r="A155" s="522"/>
      <c r="B155" s="522" t="s">
        <v>1879</v>
      </c>
      <c r="C155" s="538">
        <f>+C80+C6</f>
        <v>39762299</v>
      </c>
      <c r="D155" s="538">
        <f>+D80+D6</f>
        <v>0</v>
      </c>
      <c r="E155" s="538">
        <f>+E80+E6</f>
        <v>0</v>
      </c>
    </row>
    <row r="157" spans="1:5" x14ac:dyDescent="0.25">
      <c r="A157" s="539" t="s">
        <v>1880</v>
      </c>
    </row>
  </sheetData>
  <mergeCells count="4">
    <mergeCell ref="A1:E1"/>
    <mergeCell ref="A2:E2"/>
    <mergeCell ref="A3:B4"/>
    <mergeCell ref="C3:E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workbookViewId="0">
      <selection activeCell="A85" sqref="A85"/>
    </sheetView>
  </sheetViews>
  <sheetFormatPr baseColWidth="10" defaultRowHeight="15" x14ac:dyDescent="0.25"/>
  <cols>
    <col min="1" max="1" width="7.85546875" customWidth="1"/>
    <col min="2" max="2" width="88" customWidth="1"/>
    <col min="3" max="5" width="18.140625" customWidth="1"/>
  </cols>
  <sheetData>
    <row r="1" spans="1:5" ht="92.25" customHeight="1" x14ac:dyDescent="0.25">
      <c r="A1" s="775" t="s">
        <v>1884</v>
      </c>
      <c r="B1" s="776"/>
      <c r="C1" s="776"/>
      <c r="D1" s="776"/>
      <c r="E1" s="777"/>
    </row>
    <row r="2" spans="1:5" ht="19.5" customHeight="1" x14ac:dyDescent="0.25">
      <c r="A2" s="778" t="str">
        <f>'Objetivos PMD'!$B$3</f>
        <v>Municipio:  SAN JUANITO DE ESCOBEDO JALISCO</v>
      </c>
      <c r="B2" s="779"/>
      <c r="C2" s="779"/>
      <c r="D2" s="779"/>
      <c r="E2" s="780"/>
    </row>
    <row r="3" spans="1:5" ht="15.75" customHeight="1" x14ac:dyDescent="0.25">
      <c r="A3" s="784" t="s">
        <v>1797</v>
      </c>
      <c r="B3" s="785"/>
      <c r="C3" s="783" t="s">
        <v>1798</v>
      </c>
      <c r="D3" s="783"/>
      <c r="E3" s="783"/>
    </row>
    <row r="4" spans="1:5" ht="31.5" x14ac:dyDescent="0.25">
      <c r="A4" s="786"/>
      <c r="B4" s="787"/>
      <c r="C4" s="514" t="s">
        <v>1799</v>
      </c>
      <c r="D4" s="514" t="s">
        <v>1800</v>
      </c>
      <c r="E4" s="515" t="s">
        <v>1801</v>
      </c>
    </row>
    <row r="5" spans="1:5" s="1" customFormat="1" ht="5.25" customHeight="1" x14ac:dyDescent="0.25">
      <c r="A5" s="516"/>
      <c r="B5" s="517"/>
      <c r="C5" s="518"/>
      <c r="D5" s="518"/>
      <c r="E5" s="519"/>
    </row>
    <row r="6" spans="1:5" ht="18.75" customHeight="1" x14ac:dyDescent="0.25">
      <c r="A6" s="543"/>
      <c r="B6" s="522" t="s">
        <v>1885</v>
      </c>
      <c r="C6" s="544">
        <f>C7+C16+C24+C34</f>
        <v>22694293.509999998</v>
      </c>
      <c r="D6" s="544">
        <f>D7+D16+D24+D34</f>
        <v>0</v>
      </c>
      <c r="E6" s="544">
        <f>E7+E16+E24+E34</f>
        <v>0</v>
      </c>
    </row>
    <row r="7" spans="1:5" x14ac:dyDescent="0.25">
      <c r="A7" s="545">
        <v>1</v>
      </c>
      <c r="B7" s="546" t="s">
        <v>1886</v>
      </c>
      <c r="C7" s="547">
        <f>SUM(C8:C15)</f>
        <v>22694293.509999998</v>
      </c>
      <c r="D7" s="547">
        <f>SUM(D8:D15)</f>
        <v>0</v>
      </c>
      <c r="E7" s="547">
        <f>SUM(E8:E15)</f>
        <v>0</v>
      </c>
    </row>
    <row r="8" spans="1:5" ht="16.5" customHeight="1" x14ac:dyDescent="0.25">
      <c r="A8" s="528">
        <v>1.1000000000000001</v>
      </c>
      <c r="B8" s="528" t="s">
        <v>1887</v>
      </c>
      <c r="C8" s="541"/>
      <c r="D8" s="541"/>
      <c r="E8" s="541"/>
    </row>
    <row r="9" spans="1:5" ht="16.5" customHeight="1" x14ac:dyDescent="0.25">
      <c r="A9" s="528">
        <v>1.2</v>
      </c>
      <c r="B9" s="528" t="s">
        <v>1888</v>
      </c>
      <c r="C9" s="541"/>
      <c r="D9" s="541"/>
      <c r="E9" s="541"/>
    </row>
    <row r="10" spans="1:5" ht="16.5" customHeight="1" x14ac:dyDescent="0.25">
      <c r="A10" s="528">
        <v>1.3</v>
      </c>
      <c r="B10" s="528" t="s">
        <v>1889</v>
      </c>
      <c r="C10" s="541"/>
      <c r="D10" s="541"/>
      <c r="E10" s="541"/>
    </row>
    <row r="11" spans="1:5" ht="16.5" customHeight="1" x14ac:dyDescent="0.25">
      <c r="A11" s="528">
        <v>1.4</v>
      </c>
      <c r="B11" s="528" t="s">
        <v>1890</v>
      </c>
      <c r="C11" s="541"/>
      <c r="D11" s="541"/>
      <c r="E11" s="541"/>
    </row>
    <row r="12" spans="1:5" ht="16.5" customHeight="1" x14ac:dyDescent="0.25">
      <c r="A12" s="528">
        <v>1.5</v>
      </c>
      <c r="B12" s="528" t="s">
        <v>1891</v>
      </c>
      <c r="C12" s="541">
        <v>5718113.4699999997</v>
      </c>
      <c r="D12" s="541"/>
      <c r="E12" s="541"/>
    </row>
    <row r="13" spans="1:5" ht="16.5" customHeight="1" x14ac:dyDescent="0.25">
      <c r="A13" s="528">
        <v>1.6</v>
      </c>
      <c r="B13" s="528" t="s">
        <v>1892</v>
      </c>
      <c r="C13" s="541"/>
      <c r="D13" s="541"/>
      <c r="E13" s="541"/>
    </row>
    <row r="14" spans="1:5" ht="16.5" customHeight="1" x14ac:dyDescent="0.25">
      <c r="A14" s="528">
        <v>1.7</v>
      </c>
      <c r="B14" s="528" t="s">
        <v>1893</v>
      </c>
      <c r="C14" s="541"/>
      <c r="D14" s="541"/>
      <c r="E14" s="541"/>
    </row>
    <row r="15" spans="1:5" ht="16.5" customHeight="1" x14ac:dyDescent="0.25">
      <c r="A15" s="528">
        <v>1.8</v>
      </c>
      <c r="B15" s="528" t="s">
        <v>1828</v>
      </c>
      <c r="C15" s="541">
        <v>16976180.039999999</v>
      </c>
      <c r="D15" s="541"/>
      <c r="E15" s="541"/>
    </row>
    <row r="16" spans="1:5" x14ac:dyDescent="0.25">
      <c r="A16" s="545">
        <v>2</v>
      </c>
      <c r="B16" s="546" t="s">
        <v>1894</v>
      </c>
      <c r="C16" s="547">
        <f>SUM(C17:C23)</f>
        <v>0</v>
      </c>
      <c r="D16" s="547">
        <f>SUM(D17:D23)</f>
        <v>0</v>
      </c>
      <c r="E16" s="547">
        <f>SUM(E17:E23)</f>
        <v>0</v>
      </c>
    </row>
    <row r="17" spans="1:5" ht="17.25" customHeight="1" x14ac:dyDescent="0.25">
      <c r="A17" s="528">
        <v>2.1</v>
      </c>
      <c r="B17" s="528" t="s">
        <v>1895</v>
      </c>
      <c r="C17" s="541"/>
      <c r="D17" s="541"/>
      <c r="E17" s="541"/>
    </row>
    <row r="18" spans="1:5" ht="17.25" customHeight="1" x14ac:dyDescent="0.25">
      <c r="A18" s="528">
        <v>2.2000000000000002</v>
      </c>
      <c r="B18" s="528" t="s">
        <v>1896</v>
      </c>
      <c r="C18" s="541">
        <v>0</v>
      </c>
      <c r="D18" s="541"/>
      <c r="E18" s="541"/>
    </row>
    <row r="19" spans="1:5" ht="17.25" customHeight="1" x14ac:dyDescent="0.25">
      <c r="A19" s="528">
        <v>2.2999999999999998</v>
      </c>
      <c r="B19" s="528" t="s">
        <v>1897</v>
      </c>
      <c r="C19" s="541"/>
      <c r="D19" s="541"/>
      <c r="E19" s="541"/>
    </row>
    <row r="20" spans="1:5" ht="17.25" customHeight="1" x14ac:dyDescent="0.25">
      <c r="A20" s="528">
        <v>2.4</v>
      </c>
      <c r="B20" s="528" t="s">
        <v>1898</v>
      </c>
      <c r="C20" s="541">
        <v>0</v>
      </c>
      <c r="D20" s="541"/>
      <c r="E20" s="541"/>
    </row>
    <row r="21" spans="1:5" ht="17.25" customHeight="1" x14ac:dyDescent="0.25">
      <c r="A21" s="528">
        <v>2.5</v>
      </c>
      <c r="B21" s="528" t="s">
        <v>1899</v>
      </c>
      <c r="C21" s="541"/>
      <c r="D21" s="541"/>
      <c r="E21" s="541"/>
    </row>
    <row r="22" spans="1:5" ht="17.25" customHeight="1" x14ac:dyDescent="0.25">
      <c r="A22" s="528">
        <v>2.6</v>
      </c>
      <c r="B22" s="528" t="s">
        <v>1900</v>
      </c>
      <c r="C22" s="541"/>
      <c r="D22" s="541"/>
      <c r="E22" s="541"/>
    </row>
    <row r="23" spans="1:5" ht="17.25" customHeight="1" x14ac:dyDescent="0.25">
      <c r="A23" s="528">
        <v>2.7</v>
      </c>
      <c r="B23" s="528" t="s">
        <v>1901</v>
      </c>
      <c r="C23" s="541"/>
      <c r="D23" s="541"/>
      <c r="E23" s="541"/>
    </row>
    <row r="24" spans="1:5" x14ac:dyDescent="0.25">
      <c r="A24" s="545">
        <v>3</v>
      </c>
      <c r="B24" s="546" t="s">
        <v>1902</v>
      </c>
      <c r="C24" s="547">
        <f>SUM(C25:C33)</f>
        <v>0</v>
      </c>
      <c r="D24" s="547">
        <f>SUM(D25:D33)</f>
        <v>0</v>
      </c>
      <c r="E24" s="547">
        <f>SUM(E25:E33)</f>
        <v>0</v>
      </c>
    </row>
    <row r="25" spans="1:5" ht="17.25" customHeight="1" x14ac:dyDescent="0.25">
      <c r="A25" s="528">
        <v>3.1</v>
      </c>
      <c r="B25" s="528" t="s">
        <v>1903</v>
      </c>
      <c r="C25" s="541"/>
      <c r="D25" s="541"/>
      <c r="E25" s="541"/>
    </row>
    <row r="26" spans="1:5" ht="17.25" customHeight="1" x14ac:dyDescent="0.25">
      <c r="A26" s="528">
        <v>3.2</v>
      </c>
      <c r="B26" s="528" t="s">
        <v>1904</v>
      </c>
      <c r="C26" s="541"/>
      <c r="D26" s="541"/>
      <c r="E26" s="541"/>
    </row>
    <row r="27" spans="1:5" ht="17.25" customHeight="1" x14ac:dyDescent="0.25">
      <c r="A27" s="528">
        <v>3.3</v>
      </c>
      <c r="B27" s="528" t="s">
        <v>1905</v>
      </c>
      <c r="C27" s="541"/>
      <c r="D27" s="541"/>
      <c r="E27" s="541"/>
    </row>
    <row r="28" spans="1:5" ht="17.25" customHeight="1" x14ac:dyDescent="0.25">
      <c r="A28" s="528">
        <v>3.4</v>
      </c>
      <c r="B28" s="528" t="s">
        <v>1906</v>
      </c>
      <c r="C28" s="541"/>
      <c r="D28" s="541"/>
      <c r="E28" s="541"/>
    </row>
    <row r="29" spans="1:5" ht="17.25" customHeight="1" x14ac:dyDescent="0.25">
      <c r="A29" s="528">
        <v>3.5</v>
      </c>
      <c r="B29" s="528" t="s">
        <v>1907</v>
      </c>
      <c r="C29" s="541"/>
      <c r="D29" s="541"/>
      <c r="E29" s="541"/>
    </row>
    <row r="30" spans="1:5" ht="17.25" customHeight="1" x14ac:dyDescent="0.25">
      <c r="A30" s="528">
        <v>3.6</v>
      </c>
      <c r="B30" s="528" t="s">
        <v>1908</v>
      </c>
      <c r="C30" s="541"/>
      <c r="D30" s="541"/>
      <c r="E30" s="541"/>
    </row>
    <row r="31" spans="1:5" ht="17.25" customHeight="1" x14ac:dyDescent="0.25">
      <c r="A31" s="528">
        <v>3.7</v>
      </c>
      <c r="B31" s="528" t="s">
        <v>1909</v>
      </c>
      <c r="C31" s="541"/>
      <c r="D31" s="541"/>
      <c r="E31" s="541"/>
    </row>
    <row r="32" spans="1:5" ht="17.25" customHeight="1" x14ac:dyDescent="0.25">
      <c r="A32" s="528">
        <v>3.8</v>
      </c>
      <c r="B32" s="528" t="s">
        <v>1910</v>
      </c>
      <c r="C32" s="541"/>
      <c r="D32" s="541"/>
      <c r="E32" s="541"/>
    </row>
    <row r="33" spans="1:5" ht="17.25" customHeight="1" x14ac:dyDescent="0.25">
      <c r="A33" s="528">
        <v>3.9</v>
      </c>
      <c r="B33" s="528" t="s">
        <v>1911</v>
      </c>
      <c r="C33" s="541"/>
      <c r="D33" s="541"/>
      <c r="E33" s="541"/>
    </row>
    <row r="34" spans="1:5" x14ac:dyDescent="0.25">
      <c r="A34" s="545">
        <v>4</v>
      </c>
      <c r="B34" s="548" t="s">
        <v>1912</v>
      </c>
      <c r="C34" s="547">
        <f>SUM(C35:C38)</f>
        <v>0</v>
      </c>
      <c r="D34" s="547">
        <f>SUM(D35:D38)</f>
        <v>0</v>
      </c>
      <c r="E34" s="547">
        <f>SUM(E35:E38)</f>
        <v>0</v>
      </c>
    </row>
    <row r="35" spans="1:5" ht="16.5" customHeight="1" x14ac:dyDescent="0.25">
      <c r="A35" s="528">
        <v>4.0999999999999996</v>
      </c>
      <c r="B35" s="531" t="s">
        <v>1913</v>
      </c>
      <c r="C35" s="541"/>
      <c r="D35" s="541"/>
      <c r="E35" s="541"/>
    </row>
    <row r="36" spans="1:5" ht="16.5" customHeight="1" x14ac:dyDescent="0.25">
      <c r="A36" s="549">
        <v>4.2</v>
      </c>
      <c r="B36" s="531" t="s">
        <v>1914</v>
      </c>
      <c r="C36" s="541"/>
      <c r="D36" s="541"/>
      <c r="E36" s="541"/>
    </row>
    <row r="37" spans="1:5" ht="16.5" customHeight="1" x14ac:dyDescent="0.25">
      <c r="A37" s="528">
        <v>4.3</v>
      </c>
      <c r="B37" s="528" t="s">
        <v>1915</v>
      </c>
      <c r="C37" s="541"/>
      <c r="D37" s="541"/>
      <c r="E37" s="541"/>
    </row>
    <row r="38" spans="1:5" ht="16.5" customHeight="1" x14ac:dyDescent="0.25">
      <c r="A38" s="528">
        <v>4.4000000000000004</v>
      </c>
      <c r="B38" s="528" t="s">
        <v>1916</v>
      </c>
      <c r="C38" s="541"/>
      <c r="D38" s="541"/>
      <c r="E38" s="541"/>
    </row>
    <row r="39" spans="1:5" ht="19.5" customHeight="1" x14ac:dyDescent="0.25">
      <c r="A39" s="550"/>
      <c r="B39" s="522" t="s">
        <v>1874</v>
      </c>
      <c r="C39" s="542">
        <f>C40+C49+C57+C67</f>
        <v>17068005.490000002</v>
      </c>
      <c r="D39" s="542">
        <f>D40+D49+D57+D67</f>
        <v>0</v>
      </c>
      <c r="E39" s="542">
        <f>E40+E49+E57+E67</f>
        <v>0</v>
      </c>
    </row>
    <row r="40" spans="1:5" x14ac:dyDescent="0.25">
      <c r="A40" s="545">
        <v>1</v>
      </c>
      <c r="B40" s="546" t="s">
        <v>1886</v>
      </c>
      <c r="C40" s="547">
        <f>SUM(C41:C48)</f>
        <v>17068005.490000002</v>
      </c>
      <c r="D40" s="547">
        <f>SUM(D41:D48)</f>
        <v>0</v>
      </c>
      <c r="E40" s="547">
        <f>SUM(E41:E48)</f>
        <v>0</v>
      </c>
    </row>
    <row r="41" spans="1:5" ht="16.5" customHeight="1" x14ac:dyDescent="0.25">
      <c r="A41" s="528">
        <v>1.1000000000000001</v>
      </c>
      <c r="B41" s="528" t="s">
        <v>1887</v>
      </c>
      <c r="C41" s="541"/>
      <c r="D41" s="541"/>
      <c r="E41" s="541"/>
    </row>
    <row r="42" spans="1:5" ht="16.5" customHeight="1" x14ac:dyDescent="0.25">
      <c r="A42" s="528">
        <v>1.2</v>
      </c>
      <c r="B42" s="528" t="s">
        <v>1888</v>
      </c>
      <c r="C42" s="541"/>
      <c r="D42" s="541"/>
      <c r="E42" s="541"/>
    </row>
    <row r="43" spans="1:5" ht="16.5" customHeight="1" x14ac:dyDescent="0.25">
      <c r="A43" s="528">
        <v>1.3</v>
      </c>
      <c r="B43" s="528" t="s">
        <v>1889</v>
      </c>
      <c r="C43" s="541"/>
      <c r="D43" s="541"/>
      <c r="E43" s="541"/>
    </row>
    <row r="44" spans="1:5" ht="16.5" customHeight="1" x14ac:dyDescent="0.25">
      <c r="A44" s="528">
        <v>1.4</v>
      </c>
      <c r="B44" s="528" t="s">
        <v>1890</v>
      </c>
      <c r="C44" s="541"/>
      <c r="D44" s="541"/>
      <c r="E44" s="541"/>
    </row>
    <row r="45" spans="1:5" ht="16.5" customHeight="1" x14ac:dyDescent="0.25">
      <c r="A45" s="528">
        <v>1.5</v>
      </c>
      <c r="B45" s="528" t="s">
        <v>1891</v>
      </c>
      <c r="C45" s="541">
        <v>646868</v>
      </c>
      <c r="D45" s="541"/>
      <c r="E45" s="541"/>
    </row>
    <row r="46" spans="1:5" ht="16.5" customHeight="1" x14ac:dyDescent="0.25">
      <c r="A46" s="528">
        <v>1.6</v>
      </c>
      <c r="B46" s="528" t="s">
        <v>1892</v>
      </c>
      <c r="C46" s="541"/>
      <c r="D46" s="541"/>
      <c r="E46" s="541"/>
    </row>
    <row r="47" spans="1:5" ht="16.5" customHeight="1" x14ac:dyDescent="0.25">
      <c r="A47" s="528">
        <v>1.7</v>
      </c>
      <c r="B47" s="528" t="s">
        <v>1893</v>
      </c>
      <c r="C47" s="541"/>
      <c r="D47" s="541"/>
      <c r="E47" s="541"/>
    </row>
    <row r="48" spans="1:5" ht="16.5" customHeight="1" x14ac:dyDescent="0.25">
      <c r="A48" s="528">
        <v>1.8</v>
      </c>
      <c r="B48" s="528" t="s">
        <v>1828</v>
      </c>
      <c r="C48" s="541">
        <v>16421137.49</v>
      </c>
      <c r="D48" s="541"/>
      <c r="E48" s="541"/>
    </row>
    <row r="49" spans="1:5" x14ac:dyDescent="0.25">
      <c r="A49" s="545">
        <v>2</v>
      </c>
      <c r="B49" s="546" t="s">
        <v>1894</v>
      </c>
      <c r="C49" s="547">
        <f>SUM(C50:C56)</f>
        <v>0</v>
      </c>
      <c r="D49" s="547">
        <f>SUM(D50:D56)</f>
        <v>0</v>
      </c>
      <c r="E49" s="547">
        <f>SUM(E50:E56)</f>
        <v>0</v>
      </c>
    </row>
    <row r="50" spans="1:5" ht="18" customHeight="1" x14ac:dyDescent="0.25">
      <c r="A50" s="528">
        <v>2.1</v>
      </c>
      <c r="B50" s="528" t="s">
        <v>1895</v>
      </c>
      <c r="C50" s="541"/>
      <c r="D50" s="541"/>
      <c r="E50" s="541"/>
    </row>
    <row r="51" spans="1:5" ht="18" customHeight="1" x14ac:dyDescent="0.25">
      <c r="A51" s="528">
        <v>2.2000000000000002</v>
      </c>
      <c r="B51" s="528" t="s">
        <v>1896</v>
      </c>
      <c r="C51" s="541"/>
      <c r="D51" s="541"/>
      <c r="E51" s="541"/>
    </row>
    <row r="52" spans="1:5" ht="18" customHeight="1" x14ac:dyDescent="0.25">
      <c r="A52" s="528">
        <v>2.2999999999999998</v>
      </c>
      <c r="B52" s="528" t="s">
        <v>1897</v>
      </c>
      <c r="C52" s="541"/>
      <c r="D52" s="541"/>
      <c r="E52" s="541"/>
    </row>
    <row r="53" spans="1:5" ht="18" customHeight="1" x14ac:dyDescent="0.25">
      <c r="A53" s="528">
        <v>2.4</v>
      </c>
      <c r="B53" s="528" t="s">
        <v>1898</v>
      </c>
      <c r="C53" s="541"/>
      <c r="D53" s="541"/>
      <c r="E53" s="541"/>
    </row>
    <row r="54" spans="1:5" ht="18" customHeight="1" x14ac:dyDescent="0.25">
      <c r="A54" s="528">
        <v>2.5</v>
      </c>
      <c r="B54" s="528" t="s">
        <v>1899</v>
      </c>
      <c r="C54" s="541"/>
      <c r="D54" s="541"/>
      <c r="E54" s="541"/>
    </row>
    <row r="55" spans="1:5" ht="18" customHeight="1" x14ac:dyDescent="0.25">
      <c r="A55" s="528">
        <v>2.6</v>
      </c>
      <c r="B55" s="528" t="s">
        <v>1900</v>
      </c>
      <c r="C55" s="541"/>
      <c r="D55" s="541"/>
      <c r="E55" s="541"/>
    </row>
    <row r="56" spans="1:5" ht="18" customHeight="1" x14ac:dyDescent="0.25">
      <c r="A56" s="528">
        <v>2.7</v>
      </c>
      <c r="B56" s="528" t="s">
        <v>1901</v>
      </c>
      <c r="C56" s="541"/>
      <c r="D56" s="541"/>
      <c r="E56" s="541"/>
    </row>
    <row r="57" spans="1:5" x14ac:dyDescent="0.25">
      <c r="A57" s="545">
        <v>3</v>
      </c>
      <c r="B57" s="546" t="s">
        <v>1902</v>
      </c>
      <c r="C57" s="547">
        <f>SUM(C58:C66)</f>
        <v>0</v>
      </c>
      <c r="D57" s="547">
        <f>SUM(D58:D66)</f>
        <v>0</v>
      </c>
      <c r="E57" s="547">
        <f>SUM(E58:E66)</f>
        <v>0</v>
      </c>
    </row>
    <row r="58" spans="1:5" ht="18" customHeight="1" x14ac:dyDescent="0.25">
      <c r="A58" s="528">
        <v>3.1</v>
      </c>
      <c r="B58" s="528" t="s">
        <v>1903</v>
      </c>
      <c r="C58" s="541"/>
      <c r="D58" s="541"/>
      <c r="E58" s="541"/>
    </row>
    <row r="59" spans="1:5" ht="18" customHeight="1" x14ac:dyDescent="0.25">
      <c r="A59" s="528">
        <v>3.2</v>
      </c>
      <c r="B59" s="528" t="s">
        <v>1904</v>
      </c>
      <c r="C59" s="541"/>
      <c r="D59" s="541"/>
      <c r="E59" s="541"/>
    </row>
    <row r="60" spans="1:5" ht="18" customHeight="1" x14ac:dyDescent="0.25">
      <c r="A60" s="528">
        <v>3.3</v>
      </c>
      <c r="B60" s="528" t="s">
        <v>1905</v>
      </c>
      <c r="C60" s="541"/>
      <c r="D60" s="541"/>
      <c r="E60" s="541"/>
    </row>
    <row r="61" spans="1:5" ht="18" customHeight="1" x14ac:dyDescent="0.25">
      <c r="A61" s="528">
        <v>3.4</v>
      </c>
      <c r="B61" s="528" t="s">
        <v>1906</v>
      </c>
      <c r="C61" s="541"/>
      <c r="D61" s="541"/>
      <c r="E61" s="541"/>
    </row>
    <row r="62" spans="1:5" ht="18" customHeight="1" x14ac:dyDescent="0.25">
      <c r="A62" s="528">
        <v>3.5</v>
      </c>
      <c r="B62" s="528" t="s">
        <v>1907</v>
      </c>
      <c r="C62" s="541"/>
      <c r="D62" s="541"/>
      <c r="E62" s="541"/>
    </row>
    <row r="63" spans="1:5" ht="18" customHeight="1" x14ac:dyDescent="0.25">
      <c r="A63" s="528">
        <v>3.6</v>
      </c>
      <c r="B63" s="528" t="s">
        <v>1908</v>
      </c>
      <c r="C63" s="541"/>
      <c r="D63" s="541"/>
      <c r="E63" s="541"/>
    </row>
    <row r="64" spans="1:5" ht="18" customHeight="1" x14ac:dyDescent="0.25">
      <c r="A64" s="528">
        <v>3.7</v>
      </c>
      <c r="B64" s="528" t="s">
        <v>1909</v>
      </c>
      <c r="C64" s="541"/>
      <c r="D64" s="541"/>
      <c r="E64" s="541"/>
    </row>
    <row r="65" spans="1:5" ht="18" customHeight="1" x14ac:dyDescent="0.25">
      <c r="A65" s="528">
        <v>3.8</v>
      </c>
      <c r="B65" s="528" t="s">
        <v>1910</v>
      </c>
      <c r="C65" s="541"/>
      <c r="D65" s="541"/>
      <c r="E65" s="541"/>
    </row>
    <row r="66" spans="1:5" ht="18" customHeight="1" x14ac:dyDescent="0.25">
      <c r="A66" s="528">
        <v>3.9</v>
      </c>
      <c r="B66" s="528" t="s">
        <v>1911</v>
      </c>
      <c r="C66" s="541"/>
      <c r="D66" s="541"/>
      <c r="E66" s="541"/>
    </row>
    <row r="67" spans="1:5" x14ac:dyDescent="0.25">
      <c r="A67" s="545">
        <v>4</v>
      </c>
      <c r="B67" s="548" t="s">
        <v>1917</v>
      </c>
      <c r="C67" s="547">
        <f>SUM(C68:C71)</f>
        <v>0</v>
      </c>
      <c r="D67" s="547">
        <f>SUM(D68:D71)</f>
        <v>0</v>
      </c>
      <c r="E67" s="547">
        <f>SUM(E68:E71)</f>
        <v>0</v>
      </c>
    </row>
    <row r="68" spans="1:5" ht="19.5" customHeight="1" x14ac:dyDescent="0.25">
      <c r="A68" s="549">
        <v>4.0999999999999996</v>
      </c>
      <c r="B68" s="531" t="s">
        <v>1913</v>
      </c>
      <c r="C68" s="541"/>
      <c r="D68" s="541"/>
      <c r="E68" s="541"/>
    </row>
    <row r="69" spans="1:5" ht="19.5" customHeight="1" x14ac:dyDescent="0.25">
      <c r="A69" s="528">
        <v>4.2</v>
      </c>
      <c r="B69" s="531" t="s">
        <v>1918</v>
      </c>
      <c r="C69" s="541"/>
      <c r="D69" s="541"/>
      <c r="E69" s="541"/>
    </row>
    <row r="70" spans="1:5" ht="19.5" customHeight="1" x14ac:dyDescent="0.25">
      <c r="A70" s="528">
        <v>4.3</v>
      </c>
      <c r="B70" s="528" t="s">
        <v>1915</v>
      </c>
      <c r="C70" s="541"/>
      <c r="D70" s="541"/>
      <c r="E70" s="541"/>
    </row>
    <row r="71" spans="1:5" ht="19.5" customHeight="1" x14ac:dyDescent="0.25">
      <c r="A71" s="528">
        <v>4.4000000000000004</v>
      </c>
      <c r="B71" s="528" t="s">
        <v>1916</v>
      </c>
      <c r="C71" s="541"/>
      <c r="D71" s="541"/>
      <c r="E71" s="541"/>
    </row>
    <row r="72" spans="1:5" x14ac:dyDescent="0.25">
      <c r="A72" s="528"/>
      <c r="B72" s="528"/>
      <c r="C72" s="541"/>
      <c r="D72" s="541"/>
      <c r="E72" s="541"/>
    </row>
    <row r="73" spans="1:5" ht="17.25" customHeight="1" x14ac:dyDescent="0.25">
      <c r="A73" s="543"/>
      <c r="B73" s="522" t="s">
        <v>1879</v>
      </c>
      <c r="C73" s="544">
        <f>C6+C39</f>
        <v>39762299</v>
      </c>
      <c r="D73" s="544">
        <f>D6+D39</f>
        <v>0</v>
      </c>
      <c r="E73" s="544">
        <f>E6+E39</f>
        <v>0</v>
      </c>
    </row>
    <row r="75" spans="1:5" x14ac:dyDescent="0.25">
      <c r="A75" s="539" t="s">
        <v>1880</v>
      </c>
    </row>
  </sheetData>
  <mergeCells count="4">
    <mergeCell ref="A1:E1"/>
    <mergeCell ref="A2:E2"/>
    <mergeCell ref="A3:B4"/>
    <mergeCell ref="C3:E3"/>
  </mergeCells>
  <printOptions horizontalCentered="1"/>
  <pageMargins left="0.47244094488188981" right="0.35433070866141736" top="0.55118110236220474" bottom="0.59055118110236227" header="0.31496062992125984" footer="0.23622047244094491"/>
  <pageSetup scale="65" orientation="portrait" r:id="rId1"/>
  <headerFooter>
    <oddFooter>&amp;LEjercicio Fiscal 2018&amp;RPágina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3" workbookViewId="0">
      <selection activeCell="E22" sqref="E22"/>
    </sheetView>
  </sheetViews>
  <sheetFormatPr baseColWidth="10" defaultRowHeight="15" x14ac:dyDescent="0.25"/>
  <cols>
    <col min="1" max="1" width="71.5703125" customWidth="1"/>
    <col min="2" max="4" width="19.42578125" customWidth="1"/>
  </cols>
  <sheetData>
    <row r="1" spans="1:4" ht="83.25" customHeight="1" x14ac:dyDescent="0.25">
      <c r="A1" s="775" t="s">
        <v>1919</v>
      </c>
      <c r="B1" s="776"/>
      <c r="C1" s="776"/>
      <c r="D1" s="777"/>
    </row>
    <row r="2" spans="1:4" ht="21.75" customHeight="1" x14ac:dyDescent="0.25">
      <c r="A2" s="778" t="str">
        <f>'Objetivos PMD'!$B$3</f>
        <v>Municipio:  SAN JUANITO DE ESCOBEDO JALISCO</v>
      </c>
      <c r="B2" s="779"/>
      <c r="C2" s="779"/>
      <c r="D2" s="780"/>
    </row>
    <row r="3" spans="1:4" ht="17.25" customHeight="1" x14ac:dyDescent="0.25">
      <c r="A3" s="781" t="s">
        <v>1797</v>
      </c>
      <c r="B3" s="783" t="s">
        <v>1798</v>
      </c>
      <c r="C3" s="783"/>
      <c r="D3" s="783"/>
    </row>
    <row r="4" spans="1:4" ht="31.5" x14ac:dyDescent="0.25">
      <c r="A4" s="782"/>
      <c r="B4" s="514" t="s">
        <v>1799</v>
      </c>
      <c r="C4" s="514" t="s">
        <v>1800</v>
      </c>
      <c r="D4" s="515" t="s">
        <v>1801</v>
      </c>
    </row>
    <row r="5" spans="1:4" s="1" customFormat="1" ht="4.5" customHeight="1" x14ac:dyDescent="0.25">
      <c r="A5" s="540"/>
      <c r="B5" s="518"/>
      <c r="C5" s="518"/>
      <c r="D5" s="519"/>
    </row>
    <row r="6" spans="1:4" x14ac:dyDescent="0.25">
      <c r="A6" s="522" t="s">
        <v>1885</v>
      </c>
      <c r="B6" s="542">
        <f>B7+B8+B9+B12+B13+B16</f>
        <v>11215056</v>
      </c>
      <c r="C6" s="542">
        <f>C7+C8+C9+C12+C13+C16</f>
        <v>0</v>
      </c>
      <c r="D6" s="542">
        <f>D7+D8+D9+D12+D13+D16</f>
        <v>0</v>
      </c>
    </row>
    <row r="7" spans="1:4" x14ac:dyDescent="0.25">
      <c r="A7" s="537" t="s">
        <v>1920</v>
      </c>
      <c r="B7" s="541">
        <v>11215056</v>
      </c>
      <c r="C7" s="541"/>
      <c r="D7" s="541"/>
    </row>
    <row r="8" spans="1:4" x14ac:dyDescent="0.25">
      <c r="A8" s="537" t="s">
        <v>1921</v>
      </c>
      <c r="B8" s="541"/>
      <c r="C8" s="541"/>
      <c r="D8" s="541"/>
    </row>
    <row r="9" spans="1:4" x14ac:dyDescent="0.25">
      <c r="A9" s="551" t="s">
        <v>1922</v>
      </c>
      <c r="B9" s="547">
        <f>B10+B11</f>
        <v>0</v>
      </c>
      <c r="C9" s="547">
        <f>C10+C11</f>
        <v>0</v>
      </c>
      <c r="D9" s="547">
        <f>D10+D11</f>
        <v>0</v>
      </c>
    </row>
    <row r="10" spans="1:4" x14ac:dyDescent="0.25">
      <c r="A10" s="528" t="s">
        <v>1923</v>
      </c>
      <c r="B10" s="541"/>
      <c r="C10" s="541"/>
      <c r="D10" s="541"/>
    </row>
    <row r="11" spans="1:4" x14ac:dyDescent="0.25">
      <c r="A11" s="528" t="s">
        <v>1924</v>
      </c>
      <c r="B11" s="541"/>
      <c r="C11" s="541"/>
      <c r="D11" s="541"/>
    </row>
    <row r="12" spans="1:4" x14ac:dyDescent="0.25">
      <c r="A12" s="537" t="s">
        <v>1925</v>
      </c>
      <c r="B12" s="541"/>
      <c r="C12" s="541"/>
      <c r="D12" s="541"/>
    </row>
    <row r="13" spans="1:4" ht="30" x14ac:dyDescent="0.25">
      <c r="A13" s="552" t="s">
        <v>1926</v>
      </c>
      <c r="B13" s="547">
        <f>B14+B15</f>
        <v>0</v>
      </c>
      <c r="C13" s="547">
        <f>C14+C15</f>
        <v>0</v>
      </c>
      <c r="D13" s="547">
        <f>D14+D15</f>
        <v>0</v>
      </c>
    </row>
    <row r="14" spans="1:4" x14ac:dyDescent="0.25">
      <c r="A14" s="528" t="s">
        <v>1927</v>
      </c>
      <c r="B14" s="541"/>
      <c r="C14" s="541"/>
      <c r="D14" s="541"/>
    </row>
    <row r="15" spans="1:4" x14ac:dyDescent="0.25">
      <c r="A15" s="528" t="s">
        <v>1928</v>
      </c>
      <c r="B15" s="541"/>
      <c r="C15" s="541"/>
      <c r="D15" s="541"/>
    </row>
    <row r="16" spans="1:4" x14ac:dyDescent="0.25">
      <c r="A16" s="537" t="s">
        <v>1929</v>
      </c>
      <c r="B16" s="541"/>
      <c r="C16" s="541"/>
      <c r="D16" s="541"/>
    </row>
    <row r="17" spans="1:4" x14ac:dyDescent="0.25">
      <c r="A17" s="537"/>
      <c r="B17" s="541"/>
      <c r="C17" s="541"/>
      <c r="D17" s="541"/>
    </row>
    <row r="18" spans="1:4" x14ac:dyDescent="0.25">
      <c r="A18" s="522" t="s">
        <v>1874</v>
      </c>
      <c r="B18" s="542">
        <f>B19+B20+B21+B24+B25+B28</f>
        <v>2965244</v>
      </c>
      <c r="C18" s="542">
        <f>C19+C20+C21+C24+C25+C28</f>
        <v>0</v>
      </c>
      <c r="D18" s="542">
        <f>D19+D20+D21+D24+D25+D28</f>
        <v>0</v>
      </c>
    </row>
    <row r="19" spans="1:4" x14ac:dyDescent="0.25">
      <c r="A19" s="537" t="s">
        <v>1930</v>
      </c>
      <c r="B19" s="541"/>
      <c r="C19" s="541"/>
      <c r="D19" s="541"/>
    </row>
    <row r="20" spans="1:4" x14ac:dyDescent="0.25">
      <c r="A20" s="537" t="s">
        <v>1931</v>
      </c>
      <c r="B20" s="541"/>
      <c r="C20" s="541"/>
      <c r="D20" s="541"/>
    </row>
    <row r="21" spans="1:4" x14ac:dyDescent="0.25">
      <c r="A21" s="551" t="s">
        <v>1932</v>
      </c>
      <c r="B21" s="547">
        <f>B22+B23</f>
        <v>0</v>
      </c>
      <c r="C21" s="547">
        <f>C22+C23</f>
        <v>0</v>
      </c>
      <c r="D21" s="547">
        <f>D22+D23</f>
        <v>0</v>
      </c>
    </row>
    <row r="22" spans="1:4" x14ac:dyDescent="0.25">
      <c r="A22" s="528" t="s">
        <v>1923</v>
      </c>
      <c r="B22" s="541"/>
      <c r="C22" s="541"/>
      <c r="D22" s="541"/>
    </row>
    <row r="23" spans="1:4" x14ac:dyDescent="0.25">
      <c r="A23" s="528" t="s">
        <v>1924</v>
      </c>
      <c r="B23" s="541"/>
      <c r="C23" s="541"/>
      <c r="D23" s="541"/>
    </row>
    <row r="24" spans="1:4" x14ac:dyDescent="0.25">
      <c r="A24" s="553" t="s">
        <v>1925</v>
      </c>
      <c r="B24" s="554">
        <v>2965244</v>
      </c>
      <c r="C24" s="554"/>
      <c r="D24" s="554"/>
    </row>
    <row r="25" spans="1:4" ht="30" x14ac:dyDescent="0.25">
      <c r="A25" s="552" t="s">
        <v>1933</v>
      </c>
      <c r="B25" s="547">
        <f>B26+B27</f>
        <v>0</v>
      </c>
      <c r="C25" s="547">
        <f>C26+C27</f>
        <v>0</v>
      </c>
      <c r="D25" s="547">
        <f>D26+D27</f>
        <v>0</v>
      </c>
    </row>
    <row r="26" spans="1:4" ht="19.5" customHeight="1" x14ac:dyDescent="0.25">
      <c r="A26" s="528" t="s">
        <v>1927</v>
      </c>
      <c r="B26" s="541"/>
      <c r="C26" s="541"/>
      <c r="D26" s="541"/>
    </row>
    <row r="27" spans="1:4" x14ac:dyDescent="0.25">
      <c r="A27" s="528" t="s">
        <v>1928</v>
      </c>
      <c r="B27" s="541"/>
      <c r="C27" s="541"/>
      <c r="D27" s="541"/>
    </row>
    <row r="28" spans="1:4" x14ac:dyDescent="0.25">
      <c r="A28" s="537" t="s">
        <v>1929</v>
      </c>
      <c r="B28" s="541"/>
      <c r="C28" s="541"/>
      <c r="D28" s="541"/>
    </row>
    <row r="29" spans="1:4" x14ac:dyDescent="0.25">
      <c r="A29" s="555" t="s">
        <v>1934</v>
      </c>
      <c r="B29" s="542">
        <f>B6+B18</f>
        <v>14180300</v>
      </c>
      <c r="C29" s="542">
        <f>C6+C18</f>
        <v>0</v>
      </c>
      <c r="D29" s="542">
        <f>D6+D18</f>
        <v>0</v>
      </c>
    </row>
    <row r="31" spans="1:4" x14ac:dyDescent="0.25">
      <c r="A31" t="s">
        <v>1880</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23"/>
  <sheetViews>
    <sheetView showGridLines="0" zoomScale="80" zoomScaleNormal="80" workbookViewId="0">
      <selection activeCell="BO30" sqref="BO30:BV30"/>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41" width="1.7109375" customWidth="1"/>
    <col min="42" max="42" width="3.42578125" customWidth="1"/>
    <col min="43"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x14ac:dyDescent="0.25">
      <c r="A1" s="810" t="s">
        <v>1792</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H1" s="811"/>
      <c r="BI1" s="811"/>
      <c r="BJ1" s="811"/>
      <c r="BK1" s="811"/>
      <c r="BL1" s="811"/>
      <c r="BM1" s="811"/>
      <c r="BN1" s="811"/>
      <c r="BO1" s="811"/>
      <c r="BP1" s="811"/>
      <c r="BQ1" s="811"/>
      <c r="BR1" s="811"/>
      <c r="BS1" s="811"/>
      <c r="BT1" s="811"/>
      <c r="BU1" s="811"/>
      <c r="BV1" s="811"/>
      <c r="BW1" s="811"/>
      <c r="BX1" s="811"/>
      <c r="BY1" s="811"/>
      <c r="BZ1" s="811"/>
      <c r="CA1" s="811"/>
      <c r="CB1" s="811"/>
      <c r="CC1" s="811"/>
      <c r="CD1" s="811"/>
      <c r="CE1" s="811"/>
      <c r="CF1" s="811"/>
      <c r="CG1" s="811"/>
      <c r="CH1" s="811"/>
      <c r="CI1" s="811"/>
      <c r="CJ1" s="811"/>
      <c r="CK1" s="811"/>
      <c r="CL1" s="811"/>
      <c r="CM1" s="811"/>
      <c r="CN1" s="811"/>
      <c r="CO1" s="811"/>
      <c r="CP1" s="811"/>
      <c r="CQ1" s="811"/>
      <c r="CR1" s="811"/>
      <c r="CS1" s="811"/>
      <c r="CT1" s="811"/>
      <c r="CU1" s="811"/>
      <c r="CV1" s="811"/>
      <c r="CW1" s="811"/>
      <c r="CX1" s="811"/>
      <c r="CY1" s="811"/>
      <c r="CZ1" s="811"/>
      <c r="DA1" s="811"/>
      <c r="DB1" s="811"/>
      <c r="DC1" s="811"/>
      <c r="DD1" s="811"/>
      <c r="DE1" s="812"/>
    </row>
    <row r="2" spans="1:125" ht="17.25" customHeight="1" x14ac:dyDescent="0.25">
      <c r="A2" s="440"/>
      <c r="B2" s="441"/>
      <c r="C2" s="813" t="str">
        <f>'Objetivos PMD'!$B$3</f>
        <v>Municipio:  SAN JUANITO DE ESCOBEDO JALISCO</v>
      </c>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3"/>
      <c r="AT2" s="813"/>
      <c r="AU2" s="813"/>
      <c r="AV2" s="813"/>
      <c r="AW2" s="813"/>
      <c r="AX2" s="813"/>
      <c r="AY2" s="813"/>
      <c r="AZ2" s="813"/>
      <c r="BA2" s="813"/>
      <c r="BB2" s="813"/>
      <c r="BC2" s="813"/>
      <c r="BD2" s="813"/>
      <c r="BE2" s="813"/>
      <c r="BF2" s="813"/>
      <c r="BG2" s="813"/>
      <c r="BH2" s="813"/>
      <c r="BI2" s="813"/>
      <c r="BJ2" s="813"/>
      <c r="BK2" s="813"/>
      <c r="BL2" s="813"/>
      <c r="BM2" s="813"/>
      <c r="BN2" s="813"/>
      <c r="BO2" s="813"/>
      <c r="BP2" s="813"/>
      <c r="BQ2" s="813"/>
      <c r="BR2" s="813"/>
      <c r="BS2" s="813"/>
      <c r="BT2" s="813"/>
      <c r="BU2" s="813"/>
      <c r="BV2" s="813"/>
      <c r="BW2" s="441"/>
      <c r="BX2" s="441"/>
      <c r="BY2" s="441"/>
      <c r="BZ2" s="441"/>
      <c r="CA2" s="441"/>
      <c r="CB2" s="441"/>
      <c r="CC2" s="441"/>
      <c r="CD2" s="441"/>
      <c r="CE2" s="441"/>
      <c r="CF2" s="441"/>
      <c r="CG2" s="441"/>
      <c r="CH2" s="441"/>
      <c r="CI2" s="441"/>
      <c r="CJ2" s="441"/>
      <c r="CK2" s="441"/>
      <c r="CL2" s="441"/>
      <c r="CM2" s="441"/>
      <c r="CN2" s="441"/>
      <c r="CO2" s="441"/>
      <c r="CP2" s="441"/>
      <c r="CQ2" s="441"/>
      <c r="CR2" s="441"/>
      <c r="CS2" s="441"/>
      <c r="CT2" s="441"/>
      <c r="CU2" s="441"/>
      <c r="CV2" s="441"/>
      <c r="CW2" s="441"/>
      <c r="CX2" s="441"/>
      <c r="CY2" s="441"/>
      <c r="CZ2" s="441"/>
      <c r="DA2" s="441"/>
      <c r="DB2" s="441"/>
      <c r="DC2" s="441"/>
      <c r="DD2" s="441"/>
      <c r="DE2" s="442"/>
    </row>
    <row r="3" spans="1:125" s="1" customFormat="1" ht="3" customHeight="1" x14ac:dyDescent="0.2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6"/>
      <c r="DC3" s="106"/>
      <c r="DD3" s="106"/>
      <c r="DE3" s="107"/>
    </row>
    <row r="4" spans="1:125" ht="15" customHeight="1" x14ac:dyDescent="0.25">
      <c r="A4" s="814" t="s">
        <v>1039</v>
      </c>
      <c r="B4" s="815"/>
      <c r="C4" s="815"/>
      <c r="D4" s="815"/>
      <c r="E4" s="815"/>
      <c r="F4" s="815"/>
      <c r="G4" s="815"/>
      <c r="H4" s="815"/>
      <c r="I4" s="815"/>
      <c r="J4" s="815"/>
      <c r="K4" s="815"/>
      <c r="L4" s="815"/>
      <c r="M4" s="815"/>
      <c r="N4" s="815"/>
      <c r="O4" s="815"/>
      <c r="P4" s="815" t="s">
        <v>1040</v>
      </c>
      <c r="Q4" s="815"/>
      <c r="R4" s="815"/>
      <c r="S4" s="815"/>
      <c r="T4" s="815"/>
      <c r="U4" s="815"/>
      <c r="V4" s="815"/>
      <c r="W4" s="815"/>
      <c r="X4" s="815"/>
      <c r="Y4" s="815"/>
      <c r="Z4" s="815"/>
      <c r="AA4" s="815"/>
      <c r="AB4" s="815"/>
      <c r="AC4" s="815"/>
      <c r="AD4" s="815" t="s">
        <v>39</v>
      </c>
      <c r="AE4" s="815"/>
      <c r="AF4" s="815"/>
      <c r="AG4" s="816" t="s">
        <v>1044</v>
      </c>
      <c r="AH4" s="816"/>
      <c r="AI4" s="816"/>
      <c r="AJ4" s="817"/>
      <c r="AK4" s="818" t="s">
        <v>1043</v>
      </c>
      <c r="AL4" s="819"/>
      <c r="AM4" s="819"/>
      <c r="AN4" s="819"/>
      <c r="AO4" s="819"/>
      <c r="AP4" s="819"/>
      <c r="AQ4" s="819"/>
      <c r="AR4" s="819"/>
      <c r="AS4" s="819"/>
      <c r="AT4" s="819"/>
      <c r="AU4" s="819"/>
      <c r="AV4" s="819"/>
      <c r="AW4" s="819"/>
      <c r="AX4" s="820"/>
      <c r="AY4" s="818">
        <v>131</v>
      </c>
      <c r="AZ4" s="819"/>
      <c r="BA4" s="819"/>
      <c r="BB4" s="819"/>
      <c r="BC4" s="819"/>
      <c r="BD4" s="819"/>
      <c r="BE4" s="819"/>
      <c r="BF4" s="820"/>
      <c r="BG4" s="818">
        <v>132</v>
      </c>
      <c r="BH4" s="819"/>
      <c r="BI4" s="819"/>
      <c r="BJ4" s="819"/>
      <c r="BK4" s="819"/>
      <c r="BL4" s="819"/>
      <c r="BM4" s="819"/>
      <c r="BN4" s="820"/>
      <c r="BO4" s="818">
        <v>132</v>
      </c>
      <c r="BP4" s="819"/>
      <c r="BQ4" s="819"/>
      <c r="BR4" s="819"/>
      <c r="BS4" s="819"/>
      <c r="BT4" s="819"/>
      <c r="BU4" s="819"/>
      <c r="BV4" s="820"/>
      <c r="BW4" s="818">
        <v>133</v>
      </c>
      <c r="BX4" s="819"/>
      <c r="BY4" s="819"/>
      <c r="BZ4" s="819"/>
      <c r="CA4" s="819"/>
      <c r="CB4" s="819"/>
      <c r="CC4" s="819"/>
      <c r="CD4" s="820"/>
      <c r="CE4" s="818">
        <v>134</v>
      </c>
      <c r="CF4" s="819"/>
      <c r="CG4" s="819"/>
      <c r="CH4" s="819"/>
      <c r="CI4" s="819"/>
      <c r="CJ4" s="819"/>
      <c r="CK4" s="819"/>
      <c r="CL4" s="819"/>
      <c r="CM4" s="820"/>
      <c r="CN4" s="821" t="s">
        <v>1585</v>
      </c>
      <c r="CO4" s="822"/>
      <c r="CP4" s="822"/>
      <c r="CQ4" s="822"/>
      <c r="CR4" s="822"/>
      <c r="CS4" s="822"/>
      <c r="CT4" s="822"/>
      <c r="CU4" s="823"/>
      <c r="CV4" s="821" t="s">
        <v>1586</v>
      </c>
      <c r="CW4" s="822"/>
      <c r="CX4" s="822"/>
      <c r="CY4" s="822"/>
      <c r="CZ4" s="822"/>
      <c r="DA4" s="822"/>
      <c r="DB4" s="822"/>
      <c r="DC4" s="822"/>
      <c r="DD4" s="822"/>
      <c r="DE4" s="830"/>
    </row>
    <row r="5" spans="1:125" ht="12.75" customHeight="1" x14ac:dyDescent="0.25">
      <c r="A5" s="814"/>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6"/>
      <c r="AH5" s="816"/>
      <c r="AI5" s="816"/>
      <c r="AJ5" s="817"/>
      <c r="AK5" s="835" t="s">
        <v>1041</v>
      </c>
      <c r="AL5" s="836"/>
      <c r="AM5" s="836"/>
      <c r="AN5" s="836"/>
      <c r="AO5" s="836"/>
      <c r="AP5" s="836"/>
      <c r="AQ5" s="836"/>
      <c r="AR5" s="836"/>
      <c r="AS5" s="836"/>
      <c r="AT5" s="836"/>
      <c r="AU5" s="836"/>
      <c r="AV5" s="836"/>
      <c r="AW5" s="836"/>
      <c r="AX5" s="837"/>
      <c r="AY5" s="824" t="s">
        <v>1045</v>
      </c>
      <c r="AZ5" s="825"/>
      <c r="BA5" s="825"/>
      <c r="BB5" s="825"/>
      <c r="BC5" s="825"/>
      <c r="BD5" s="825"/>
      <c r="BE5" s="825"/>
      <c r="BF5" s="826"/>
      <c r="BG5" s="824" t="s">
        <v>1587</v>
      </c>
      <c r="BH5" s="825"/>
      <c r="BI5" s="825"/>
      <c r="BJ5" s="825"/>
      <c r="BK5" s="825"/>
      <c r="BL5" s="825"/>
      <c r="BM5" s="825"/>
      <c r="BN5" s="826"/>
      <c r="BO5" s="824" t="s">
        <v>1589</v>
      </c>
      <c r="BP5" s="825"/>
      <c r="BQ5" s="825"/>
      <c r="BR5" s="825"/>
      <c r="BS5" s="825"/>
      <c r="BT5" s="825"/>
      <c r="BU5" s="825"/>
      <c r="BV5" s="826"/>
      <c r="BW5" s="824" t="s">
        <v>1584</v>
      </c>
      <c r="BX5" s="833"/>
      <c r="BY5" s="833"/>
      <c r="BZ5" s="833"/>
      <c r="CA5" s="833"/>
      <c r="CB5" s="833"/>
      <c r="CC5" s="833"/>
      <c r="CD5" s="834"/>
      <c r="CE5" s="838" t="s">
        <v>361</v>
      </c>
      <c r="CF5" s="833"/>
      <c r="CG5" s="833"/>
      <c r="CH5" s="833"/>
      <c r="CI5" s="833"/>
      <c r="CJ5" s="833"/>
      <c r="CK5" s="833"/>
      <c r="CL5" s="833"/>
      <c r="CM5" s="834"/>
      <c r="CN5" s="824"/>
      <c r="CO5" s="825"/>
      <c r="CP5" s="825"/>
      <c r="CQ5" s="825"/>
      <c r="CR5" s="825"/>
      <c r="CS5" s="825"/>
      <c r="CT5" s="825"/>
      <c r="CU5" s="826"/>
      <c r="CV5" s="824"/>
      <c r="CW5" s="825"/>
      <c r="CX5" s="825"/>
      <c r="CY5" s="825"/>
      <c r="CZ5" s="825"/>
      <c r="DA5" s="825"/>
      <c r="DB5" s="825"/>
      <c r="DC5" s="825"/>
      <c r="DD5" s="825"/>
      <c r="DE5" s="831"/>
    </row>
    <row r="6" spans="1:125" ht="44.25" customHeight="1" x14ac:dyDescent="0.25">
      <c r="A6" s="814"/>
      <c r="B6" s="815"/>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6"/>
      <c r="AH6" s="816"/>
      <c r="AI6" s="816"/>
      <c r="AJ6" s="816"/>
      <c r="AK6" s="839" t="s">
        <v>1042</v>
      </c>
      <c r="AL6" s="839"/>
      <c r="AM6" s="839"/>
      <c r="AN6" s="839"/>
      <c r="AO6" s="839"/>
      <c r="AP6" s="839"/>
      <c r="AQ6" s="839" t="s">
        <v>6</v>
      </c>
      <c r="AR6" s="839"/>
      <c r="AS6" s="839"/>
      <c r="AT6" s="839"/>
      <c r="AU6" s="839"/>
      <c r="AV6" s="839"/>
      <c r="AW6" s="839"/>
      <c r="AX6" s="839"/>
      <c r="AY6" s="840" t="s">
        <v>1588</v>
      </c>
      <c r="AZ6" s="841"/>
      <c r="BA6" s="841"/>
      <c r="BB6" s="841"/>
      <c r="BC6" s="841"/>
      <c r="BD6" s="841"/>
      <c r="BE6" s="841"/>
      <c r="BF6" s="842"/>
      <c r="BG6" s="827"/>
      <c r="BH6" s="828"/>
      <c r="BI6" s="828"/>
      <c r="BJ6" s="828"/>
      <c r="BK6" s="828"/>
      <c r="BL6" s="828"/>
      <c r="BM6" s="828"/>
      <c r="BN6" s="829"/>
      <c r="BO6" s="827"/>
      <c r="BP6" s="828"/>
      <c r="BQ6" s="828"/>
      <c r="BR6" s="828"/>
      <c r="BS6" s="828"/>
      <c r="BT6" s="828"/>
      <c r="BU6" s="828"/>
      <c r="BV6" s="829"/>
      <c r="BW6" s="835"/>
      <c r="BX6" s="836"/>
      <c r="BY6" s="836"/>
      <c r="BZ6" s="836"/>
      <c r="CA6" s="836"/>
      <c r="CB6" s="836"/>
      <c r="CC6" s="836"/>
      <c r="CD6" s="837"/>
      <c r="CE6" s="835"/>
      <c r="CF6" s="836"/>
      <c r="CG6" s="836"/>
      <c r="CH6" s="836"/>
      <c r="CI6" s="836"/>
      <c r="CJ6" s="836"/>
      <c r="CK6" s="836"/>
      <c r="CL6" s="836"/>
      <c r="CM6" s="837"/>
      <c r="CN6" s="827"/>
      <c r="CO6" s="828"/>
      <c r="CP6" s="828"/>
      <c r="CQ6" s="828"/>
      <c r="CR6" s="828"/>
      <c r="CS6" s="828"/>
      <c r="CT6" s="828"/>
      <c r="CU6" s="829"/>
      <c r="CV6" s="827"/>
      <c r="CW6" s="828"/>
      <c r="CX6" s="828"/>
      <c r="CY6" s="828"/>
      <c r="CZ6" s="828"/>
      <c r="DA6" s="828"/>
      <c r="DB6" s="828"/>
      <c r="DC6" s="828"/>
      <c r="DD6" s="828"/>
      <c r="DE6" s="832"/>
    </row>
    <row r="7" spans="1:125" s="3" customFormat="1" ht="6" hidden="1" customHeight="1" x14ac:dyDescent="0.2">
      <c r="A7" s="5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60">
        <v>35480</v>
      </c>
      <c r="AH7" s="60"/>
      <c r="AI7" s="60"/>
      <c r="AJ7" s="60"/>
      <c r="AK7" s="807"/>
      <c r="AL7" s="807"/>
      <c r="AM7" s="807"/>
      <c r="AN7" s="807"/>
      <c r="AO7" s="807"/>
      <c r="AP7" s="807"/>
      <c r="AQ7" s="808"/>
      <c r="AR7" s="808"/>
      <c r="AS7" s="808"/>
      <c r="AT7" s="808"/>
      <c r="AU7" s="808"/>
      <c r="AV7" s="808"/>
      <c r="AW7" s="808"/>
      <c r="AX7" s="808"/>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61"/>
    </row>
    <row r="8" spans="1:125" s="3" customFormat="1" ht="23.25" customHeight="1" x14ac:dyDescent="0.2">
      <c r="A8" s="799" t="s">
        <v>1936</v>
      </c>
      <c r="B8" s="800"/>
      <c r="C8" s="800"/>
      <c r="D8" s="800"/>
      <c r="E8" s="800"/>
      <c r="F8" s="800"/>
      <c r="G8" s="800"/>
      <c r="H8" s="800"/>
      <c r="I8" s="800"/>
      <c r="J8" s="800"/>
      <c r="K8" s="800"/>
      <c r="L8" s="800"/>
      <c r="M8" s="800"/>
      <c r="N8" s="800"/>
      <c r="O8" s="801"/>
      <c r="P8" s="792" t="s">
        <v>1937</v>
      </c>
      <c r="Q8" s="792"/>
      <c r="R8" s="792"/>
      <c r="S8" s="792"/>
      <c r="T8" s="792"/>
      <c r="U8" s="792"/>
      <c r="V8" s="792"/>
      <c r="W8" s="792"/>
      <c r="X8" s="792"/>
      <c r="Y8" s="792"/>
      <c r="Z8" s="792"/>
      <c r="AA8" s="792"/>
      <c r="AB8" s="792"/>
      <c r="AC8" s="792"/>
      <c r="AD8" s="793">
        <v>503</v>
      </c>
      <c r="AE8" s="793"/>
      <c r="AF8" s="793"/>
      <c r="AG8" s="794">
        <v>9</v>
      </c>
      <c r="AH8" s="794"/>
      <c r="AI8" s="794"/>
      <c r="AJ8" s="794"/>
      <c r="AK8" s="809">
        <v>18820</v>
      </c>
      <c r="AL8" s="809"/>
      <c r="AM8" s="809"/>
      <c r="AN8" s="809"/>
      <c r="AO8" s="809"/>
      <c r="AP8" s="809"/>
      <c r="AQ8" s="798">
        <f>AG8*AK8*12</f>
        <v>2032560</v>
      </c>
      <c r="AR8" s="798"/>
      <c r="AS8" s="798"/>
      <c r="AT8" s="798"/>
      <c r="AU8" s="798"/>
      <c r="AV8" s="798"/>
      <c r="AW8" s="798"/>
      <c r="AX8" s="798"/>
      <c r="AY8" s="805">
        <v>0</v>
      </c>
      <c r="AZ8" s="805"/>
      <c r="BA8" s="805"/>
      <c r="BB8" s="805"/>
      <c r="BC8" s="805"/>
      <c r="BD8" s="805"/>
      <c r="BE8" s="805"/>
      <c r="BF8" s="805"/>
      <c r="BG8" s="805">
        <f>AQ8/365*20*25%</f>
        <v>27843.28767123288</v>
      </c>
      <c r="BH8" s="805"/>
      <c r="BI8" s="805"/>
      <c r="BJ8" s="805"/>
      <c r="BK8" s="805"/>
      <c r="BL8" s="805"/>
      <c r="BM8" s="805"/>
      <c r="BN8" s="805"/>
      <c r="BO8" s="805">
        <f>AQ8/365*50</f>
        <v>278432.87671232881</v>
      </c>
      <c r="BP8" s="805"/>
      <c r="BQ8" s="805"/>
      <c r="BR8" s="805"/>
      <c r="BS8" s="805"/>
      <c r="BT8" s="805"/>
      <c r="BU8" s="805"/>
      <c r="BV8" s="805"/>
      <c r="BW8" s="805">
        <v>0</v>
      </c>
      <c r="BX8" s="805"/>
      <c r="BY8" s="805"/>
      <c r="BZ8" s="805"/>
      <c r="CA8" s="805"/>
      <c r="CB8" s="805"/>
      <c r="CC8" s="805"/>
      <c r="CD8" s="805"/>
      <c r="CE8" s="805">
        <v>0</v>
      </c>
      <c r="CF8" s="805"/>
      <c r="CG8" s="805"/>
      <c r="CH8" s="805"/>
      <c r="CI8" s="805"/>
      <c r="CJ8" s="805"/>
      <c r="CK8" s="805"/>
      <c r="CL8" s="805"/>
      <c r="CM8" s="805"/>
      <c r="CN8" s="805">
        <v>0</v>
      </c>
      <c r="CO8" s="805"/>
      <c r="CP8" s="805"/>
      <c r="CQ8" s="805"/>
      <c r="CR8" s="805"/>
      <c r="CS8" s="805"/>
      <c r="CT8" s="805"/>
      <c r="CU8" s="805"/>
      <c r="CV8" s="798">
        <f>SUM(AQ8:CU8)</f>
        <v>2338836.1643835618</v>
      </c>
      <c r="CW8" s="798"/>
      <c r="CX8" s="798"/>
      <c r="CY8" s="798"/>
      <c r="CZ8" s="798"/>
      <c r="DA8" s="798"/>
      <c r="DB8" s="798"/>
      <c r="DC8" s="798"/>
      <c r="DD8" s="798"/>
      <c r="DE8" s="806"/>
    </row>
    <row r="9" spans="1:125" s="3" customFormat="1" ht="23.25" customHeight="1" x14ac:dyDescent="0.2">
      <c r="A9" s="799" t="s">
        <v>1938</v>
      </c>
      <c r="B9" s="800"/>
      <c r="C9" s="800"/>
      <c r="D9" s="800"/>
      <c r="E9" s="800"/>
      <c r="F9" s="800"/>
      <c r="G9" s="800"/>
      <c r="H9" s="800"/>
      <c r="I9" s="800"/>
      <c r="J9" s="800"/>
      <c r="K9" s="800"/>
      <c r="L9" s="800"/>
      <c r="M9" s="800"/>
      <c r="N9" s="800"/>
      <c r="O9" s="801"/>
      <c r="P9" s="792" t="s">
        <v>1939</v>
      </c>
      <c r="Q9" s="792"/>
      <c r="R9" s="792"/>
      <c r="S9" s="792"/>
      <c r="T9" s="792"/>
      <c r="U9" s="792"/>
      <c r="V9" s="792"/>
      <c r="W9" s="792"/>
      <c r="X9" s="792"/>
      <c r="Y9" s="792"/>
      <c r="Z9" s="792"/>
      <c r="AA9" s="792"/>
      <c r="AB9" s="792"/>
      <c r="AC9" s="792"/>
      <c r="AD9" s="793">
        <v>503</v>
      </c>
      <c r="AE9" s="793"/>
      <c r="AF9" s="793"/>
      <c r="AG9" s="794">
        <v>1</v>
      </c>
      <c r="AH9" s="794"/>
      <c r="AI9" s="794"/>
      <c r="AJ9" s="794"/>
      <c r="AK9" s="795">
        <v>30880</v>
      </c>
      <c r="AL9" s="796"/>
      <c r="AM9" s="796"/>
      <c r="AN9" s="796"/>
      <c r="AO9" s="796"/>
      <c r="AP9" s="797"/>
      <c r="AQ9" s="798">
        <f>AG9*AK9*12</f>
        <v>370560</v>
      </c>
      <c r="AR9" s="798"/>
      <c r="AS9" s="798"/>
      <c r="AT9" s="798"/>
      <c r="AU9" s="798"/>
      <c r="AV9" s="798"/>
      <c r="AW9" s="798"/>
      <c r="AX9" s="798"/>
      <c r="AY9" s="802">
        <v>0</v>
      </c>
      <c r="AZ9" s="803"/>
      <c r="BA9" s="803"/>
      <c r="BB9" s="803"/>
      <c r="BC9" s="803"/>
      <c r="BD9" s="803"/>
      <c r="BE9" s="803"/>
      <c r="BF9" s="804"/>
      <c r="BG9" s="805">
        <f>AQ9/365*20*25%</f>
        <v>5076.1643835616442</v>
      </c>
      <c r="BH9" s="805"/>
      <c r="BI9" s="805"/>
      <c r="BJ9" s="805"/>
      <c r="BK9" s="805"/>
      <c r="BL9" s="805"/>
      <c r="BM9" s="805"/>
      <c r="BN9" s="805"/>
      <c r="BO9" s="802">
        <f t="shared" ref="BO9:BO68" si="0">AQ9/365*50</f>
        <v>50761.643835616436</v>
      </c>
      <c r="BP9" s="803"/>
      <c r="BQ9" s="803"/>
      <c r="BR9" s="803"/>
      <c r="BS9" s="803"/>
      <c r="BT9" s="803"/>
      <c r="BU9" s="803"/>
      <c r="BV9" s="804"/>
      <c r="BW9" s="805">
        <v>0</v>
      </c>
      <c r="BX9" s="805"/>
      <c r="BY9" s="805"/>
      <c r="BZ9" s="805"/>
      <c r="CA9" s="805"/>
      <c r="CB9" s="805"/>
      <c r="CC9" s="805"/>
      <c r="CD9" s="805"/>
      <c r="CE9" s="805">
        <v>0</v>
      </c>
      <c r="CF9" s="805"/>
      <c r="CG9" s="805"/>
      <c r="CH9" s="805"/>
      <c r="CI9" s="805"/>
      <c r="CJ9" s="805"/>
      <c r="CK9" s="805"/>
      <c r="CL9" s="805"/>
      <c r="CM9" s="805"/>
      <c r="CN9" s="805">
        <v>0</v>
      </c>
      <c r="CO9" s="805"/>
      <c r="CP9" s="805"/>
      <c r="CQ9" s="805"/>
      <c r="CR9" s="805"/>
      <c r="CS9" s="805"/>
      <c r="CT9" s="805"/>
      <c r="CU9" s="805"/>
      <c r="CV9" s="798">
        <f t="shared" ref="CV9:CV68" si="1">SUM(AQ9:CU9)</f>
        <v>426397.80821917806</v>
      </c>
      <c r="CW9" s="798"/>
      <c r="CX9" s="798"/>
      <c r="CY9" s="798"/>
      <c r="CZ9" s="798"/>
      <c r="DA9" s="798"/>
      <c r="DB9" s="798"/>
      <c r="DC9" s="798"/>
      <c r="DD9" s="798"/>
      <c r="DE9" s="806"/>
      <c r="DU9" s="81"/>
    </row>
    <row r="10" spans="1:125" s="3" customFormat="1" ht="23.25" customHeight="1" x14ac:dyDescent="0.2">
      <c r="A10" s="799" t="s">
        <v>1940</v>
      </c>
      <c r="B10" s="800"/>
      <c r="C10" s="800"/>
      <c r="D10" s="800"/>
      <c r="E10" s="800"/>
      <c r="F10" s="800"/>
      <c r="G10" s="800"/>
      <c r="H10" s="800"/>
      <c r="I10" s="800"/>
      <c r="J10" s="800"/>
      <c r="K10" s="800"/>
      <c r="L10" s="800"/>
      <c r="M10" s="800"/>
      <c r="N10" s="800"/>
      <c r="O10" s="801"/>
      <c r="P10" s="792" t="s">
        <v>1941</v>
      </c>
      <c r="Q10" s="792"/>
      <c r="R10" s="792"/>
      <c r="S10" s="792"/>
      <c r="T10" s="792"/>
      <c r="U10" s="792"/>
      <c r="V10" s="792"/>
      <c r="W10" s="792"/>
      <c r="X10" s="792"/>
      <c r="Y10" s="792"/>
      <c r="Z10" s="792"/>
      <c r="AA10" s="792"/>
      <c r="AB10" s="792"/>
      <c r="AC10" s="792"/>
      <c r="AD10" s="793">
        <v>503</v>
      </c>
      <c r="AE10" s="793"/>
      <c r="AF10" s="793"/>
      <c r="AG10" s="794">
        <v>1</v>
      </c>
      <c r="AH10" s="794"/>
      <c r="AI10" s="794"/>
      <c r="AJ10" s="794"/>
      <c r="AK10" s="795">
        <v>38782</v>
      </c>
      <c r="AL10" s="796"/>
      <c r="AM10" s="796"/>
      <c r="AN10" s="796"/>
      <c r="AO10" s="796"/>
      <c r="AP10" s="797"/>
      <c r="AQ10" s="798">
        <f t="shared" ref="AQ10:AQ68" si="2">AG10*AK10*12</f>
        <v>465384</v>
      </c>
      <c r="AR10" s="798"/>
      <c r="AS10" s="798"/>
      <c r="AT10" s="798"/>
      <c r="AU10" s="798"/>
      <c r="AV10" s="798"/>
      <c r="AW10" s="798"/>
      <c r="AX10" s="798"/>
      <c r="AY10" s="802">
        <v>0</v>
      </c>
      <c r="AZ10" s="803"/>
      <c r="BA10" s="803"/>
      <c r="BB10" s="803"/>
      <c r="BC10" s="803"/>
      <c r="BD10" s="803"/>
      <c r="BE10" s="803"/>
      <c r="BF10" s="804"/>
      <c r="BG10" s="805">
        <f>AQ10/365*20*25%</f>
        <v>6375.1232876712329</v>
      </c>
      <c r="BH10" s="805"/>
      <c r="BI10" s="805"/>
      <c r="BJ10" s="805"/>
      <c r="BK10" s="805"/>
      <c r="BL10" s="805"/>
      <c r="BM10" s="805"/>
      <c r="BN10" s="805"/>
      <c r="BO10" s="802">
        <f t="shared" si="0"/>
        <v>63751.232876712333</v>
      </c>
      <c r="BP10" s="803"/>
      <c r="BQ10" s="803"/>
      <c r="BR10" s="803"/>
      <c r="BS10" s="803"/>
      <c r="BT10" s="803"/>
      <c r="BU10" s="803"/>
      <c r="BV10" s="804"/>
      <c r="BW10" s="805">
        <v>0</v>
      </c>
      <c r="BX10" s="805"/>
      <c r="BY10" s="805"/>
      <c r="BZ10" s="805"/>
      <c r="CA10" s="805"/>
      <c r="CB10" s="805"/>
      <c r="CC10" s="805"/>
      <c r="CD10" s="805"/>
      <c r="CE10" s="805">
        <v>0</v>
      </c>
      <c r="CF10" s="805"/>
      <c r="CG10" s="805"/>
      <c r="CH10" s="805"/>
      <c r="CI10" s="805"/>
      <c r="CJ10" s="805"/>
      <c r="CK10" s="805"/>
      <c r="CL10" s="805"/>
      <c r="CM10" s="805"/>
      <c r="CN10" s="805">
        <v>0</v>
      </c>
      <c r="CO10" s="805"/>
      <c r="CP10" s="805"/>
      <c r="CQ10" s="805"/>
      <c r="CR10" s="805"/>
      <c r="CS10" s="805"/>
      <c r="CT10" s="805"/>
      <c r="CU10" s="805"/>
      <c r="CV10" s="798">
        <f t="shared" si="1"/>
        <v>535510.35616438359</v>
      </c>
      <c r="CW10" s="798"/>
      <c r="CX10" s="798"/>
      <c r="CY10" s="798"/>
      <c r="CZ10" s="798"/>
      <c r="DA10" s="798"/>
      <c r="DB10" s="798"/>
      <c r="DC10" s="798"/>
      <c r="DD10" s="798"/>
      <c r="DE10" s="806"/>
      <c r="DU10" s="81"/>
    </row>
    <row r="11" spans="1:125" s="3" customFormat="1" ht="23.25" customHeight="1" x14ac:dyDescent="0.2">
      <c r="A11" s="799" t="s">
        <v>1942</v>
      </c>
      <c r="B11" s="800"/>
      <c r="C11" s="800"/>
      <c r="D11" s="800"/>
      <c r="E11" s="800"/>
      <c r="F11" s="800"/>
      <c r="G11" s="800"/>
      <c r="H11" s="800"/>
      <c r="I11" s="800"/>
      <c r="J11" s="800"/>
      <c r="K11" s="800"/>
      <c r="L11" s="800"/>
      <c r="M11" s="800"/>
      <c r="N11" s="800"/>
      <c r="O11" s="801"/>
      <c r="P11" s="792" t="s">
        <v>1941</v>
      </c>
      <c r="Q11" s="792"/>
      <c r="R11" s="792"/>
      <c r="S11" s="792"/>
      <c r="T11" s="792"/>
      <c r="U11" s="792"/>
      <c r="V11" s="792"/>
      <c r="W11" s="792"/>
      <c r="X11" s="792"/>
      <c r="Y11" s="792"/>
      <c r="Z11" s="792"/>
      <c r="AA11" s="792"/>
      <c r="AB11" s="792"/>
      <c r="AC11" s="792"/>
      <c r="AD11" s="793">
        <v>503</v>
      </c>
      <c r="AE11" s="793"/>
      <c r="AF11" s="793"/>
      <c r="AG11" s="794">
        <v>1</v>
      </c>
      <c r="AH11" s="794"/>
      <c r="AI11" s="794"/>
      <c r="AJ11" s="794"/>
      <c r="AK11" s="795">
        <v>10400</v>
      </c>
      <c r="AL11" s="796"/>
      <c r="AM11" s="796"/>
      <c r="AN11" s="796"/>
      <c r="AO11" s="796"/>
      <c r="AP11" s="797"/>
      <c r="AQ11" s="798">
        <f t="shared" si="2"/>
        <v>124800</v>
      </c>
      <c r="AR11" s="798"/>
      <c r="AS11" s="798"/>
      <c r="AT11" s="798"/>
      <c r="AU11" s="798"/>
      <c r="AV11" s="798"/>
      <c r="AW11" s="798"/>
      <c r="AX11" s="798"/>
      <c r="AY11" s="846">
        <v>0</v>
      </c>
      <c r="AZ11" s="847"/>
      <c r="BA11" s="847"/>
      <c r="BB11" s="847"/>
      <c r="BC11" s="847"/>
      <c r="BD11" s="847"/>
      <c r="BE11" s="847"/>
      <c r="BF11" s="848"/>
      <c r="BG11" s="805">
        <f t="shared" ref="BG11:BG68" si="3">AQ11/365*20*25%</f>
        <v>1709.5890410958905</v>
      </c>
      <c r="BH11" s="805"/>
      <c r="BI11" s="805"/>
      <c r="BJ11" s="805"/>
      <c r="BK11" s="805"/>
      <c r="BL11" s="805"/>
      <c r="BM11" s="805"/>
      <c r="BN11" s="805"/>
      <c r="BO11" s="802">
        <f t="shared" si="0"/>
        <v>17095.890410958906</v>
      </c>
      <c r="BP11" s="803"/>
      <c r="BQ11" s="803"/>
      <c r="BR11" s="803"/>
      <c r="BS11" s="803"/>
      <c r="BT11" s="803"/>
      <c r="BU11" s="803"/>
      <c r="BV11" s="804"/>
      <c r="BW11" s="805">
        <v>0</v>
      </c>
      <c r="BX11" s="805"/>
      <c r="BY11" s="805"/>
      <c r="BZ11" s="805"/>
      <c r="CA11" s="805"/>
      <c r="CB11" s="805"/>
      <c r="CC11" s="805"/>
      <c r="CD11" s="805"/>
      <c r="CE11" s="805">
        <v>0</v>
      </c>
      <c r="CF11" s="805"/>
      <c r="CG11" s="805"/>
      <c r="CH11" s="805"/>
      <c r="CI11" s="805"/>
      <c r="CJ11" s="805"/>
      <c r="CK11" s="805"/>
      <c r="CL11" s="805"/>
      <c r="CM11" s="805"/>
      <c r="CN11" s="805">
        <v>0</v>
      </c>
      <c r="CO11" s="805"/>
      <c r="CP11" s="805"/>
      <c r="CQ11" s="805"/>
      <c r="CR11" s="805"/>
      <c r="CS11" s="805"/>
      <c r="CT11" s="805"/>
      <c r="CU11" s="805"/>
      <c r="CV11" s="798">
        <f t="shared" si="1"/>
        <v>143605.4794520548</v>
      </c>
      <c r="CW11" s="798"/>
      <c r="CX11" s="798"/>
      <c r="CY11" s="798"/>
      <c r="CZ11" s="798"/>
      <c r="DA11" s="798"/>
      <c r="DB11" s="798"/>
      <c r="DC11" s="798"/>
      <c r="DD11" s="798"/>
      <c r="DE11" s="806"/>
      <c r="DU11" s="82"/>
    </row>
    <row r="12" spans="1:125" s="3" customFormat="1" ht="23.25" customHeight="1" x14ac:dyDescent="0.2">
      <c r="A12" s="799" t="s">
        <v>1943</v>
      </c>
      <c r="B12" s="800"/>
      <c r="C12" s="800"/>
      <c r="D12" s="800"/>
      <c r="E12" s="800"/>
      <c r="F12" s="800"/>
      <c r="G12" s="800"/>
      <c r="H12" s="800"/>
      <c r="I12" s="800"/>
      <c r="J12" s="800"/>
      <c r="K12" s="800"/>
      <c r="L12" s="800"/>
      <c r="M12" s="800"/>
      <c r="N12" s="800"/>
      <c r="O12" s="801"/>
      <c r="P12" s="792" t="s">
        <v>1941</v>
      </c>
      <c r="Q12" s="792"/>
      <c r="R12" s="792"/>
      <c r="S12" s="792"/>
      <c r="T12" s="792"/>
      <c r="U12" s="792"/>
      <c r="V12" s="792"/>
      <c r="W12" s="792"/>
      <c r="X12" s="792"/>
      <c r="Y12" s="792"/>
      <c r="Z12" s="792"/>
      <c r="AA12" s="792"/>
      <c r="AB12" s="792"/>
      <c r="AC12" s="792"/>
      <c r="AD12" s="793">
        <v>503</v>
      </c>
      <c r="AE12" s="793"/>
      <c r="AF12" s="793"/>
      <c r="AG12" s="794">
        <v>1</v>
      </c>
      <c r="AH12" s="794"/>
      <c r="AI12" s="794"/>
      <c r="AJ12" s="794"/>
      <c r="AK12" s="795">
        <v>6950</v>
      </c>
      <c r="AL12" s="796"/>
      <c r="AM12" s="796"/>
      <c r="AN12" s="796"/>
      <c r="AO12" s="796"/>
      <c r="AP12" s="797"/>
      <c r="AQ12" s="798">
        <f>AG12*AK12*12</f>
        <v>83400</v>
      </c>
      <c r="AR12" s="798"/>
      <c r="AS12" s="798"/>
      <c r="AT12" s="798"/>
      <c r="AU12" s="798"/>
      <c r="AV12" s="798"/>
      <c r="AW12" s="798"/>
      <c r="AX12" s="798"/>
      <c r="AY12" s="843">
        <v>0</v>
      </c>
      <c r="AZ12" s="844"/>
      <c r="BA12" s="844"/>
      <c r="BB12" s="844"/>
      <c r="BC12" s="844"/>
      <c r="BD12" s="844"/>
      <c r="BE12" s="844"/>
      <c r="BF12" s="845"/>
      <c r="BG12" s="805">
        <f t="shared" si="3"/>
        <v>1142.4657534246576</v>
      </c>
      <c r="BH12" s="805"/>
      <c r="BI12" s="805"/>
      <c r="BJ12" s="805"/>
      <c r="BK12" s="805"/>
      <c r="BL12" s="805"/>
      <c r="BM12" s="805"/>
      <c r="BN12" s="805"/>
      <c r="BO12" s="802">
        <f>AQ12/365*50</f>
        <v>11424.657534246575</v>
      </c>
      <c r="BP12" s="803"/>
      <c r="BQ12" s="803"/>
      <c r="BR12" s="803"/>
      <c r="BS12" s="803"/>
      <c r="BT12" s="803"/>
      <c r="BU12" s="803"/>
      <c r="BV12" s="804"/>
      <c r="BW12" s="805">
        <v>0</v>
      </c>
      <c r="BX12" s="805"/>
      <c r="BY12" s="805"/>
      <c r="BZ12" s="805"/>
      <c r="CA12" s="805"/>
      <c r="CB12" s="805"/>
      <c r="CC12" s="805"/>
      <c r="CD12" s="805"/>
      <c r="CE12" s="805">
        <v>0</v>
      </c>
      <c r="CF12" s="805"/>
      <c r="CG12" s="805"/>
      <c r="CH12" s="805"/>
      <c r="CI12" s="805"/>
      <c r="CJ12" s="805"/>
      <c r="CK12" s="805"/>
      <c r="CL12" s="805"/>
      <c r="CM12" s="805"/>
      <c r="CN12" s="805">
        <v>0</v>
      </c>
      <c r="CO12" s="805"/>
      <c r="CP12" s="805"/>
      <c r="CQ12" s="805"/>
      <c r="CR12" s="805"/>
      <c r="CS12" s="805"/>
      <c r="CT12" s="805"/>
      <c r="CU12" s="805"/>
      <c r="CV12" s="798">
        <f>SUM(AQ12:CU12)</f>
        <v>95967.123287671231</v>
      </c>
      <c r="CW12" s="798"/>
      <c r="CX12" s="798"/>
      <c r="CY12" s="798"/>
      <c r="CZ12" s="798"/>
      <c r="DA12" s="798"/>
      <c r="DB12" s="798"/>
      <c r="DC12" s="798"/>
      <c r="DD12" s="798"/>
      <c r="DE12" s="806"/>
    </row>
    <row r="13" spans="1:125" s="3" customFormat="1" ht="23.25" customHeight="1" x14ac:dyDescent="0.2">
      <c r="A13" s="799" t="s">
        <v>1944</v>
      </c>
      <c r="B13" s="800"/>
      <c r="C13" s="800"/>
      <c r="D13" s="800"/>
      <c r="E13" s="800"/>
      <c r="F13" s="800"/>
      <c r="G13" s="800"/>
      <c r="H13" s="800"/>
      <c r="I13" s="800"/>
      <c r="J13" s="800"/>
      <c r="K13" s="800"/>
      <c r="L13" s="800"/>
      <c r="M13" s="800"/>
      <c r="N13" s="800"/>
      <c r="O13" s="801"/>
      <c r="P13" s="792" t="s">
        <v>1941</v>
      </c>
      <c r="Q13" s="792"/>
      <c r="R13" s="792"/>
      <c r="S13" s="792"/>
      <c r="T13" s="792"/>
      <c r="U13" s="792"/>
      <c r="V13" s="792"/>
      <c r="W13" s="792"/>
      <c r="X13" s="792"/>
      <c r="Y13" s="792"/>
      <c r="Z13" s="792"/>
      <c r="AA13" s="792"/>
      <c r="AB13" s="792"/>
      <c r="AC13" s="792"/>
      <c r="AD13" s="793">
        <v>503</v>
      </c>
      <c r="AE13" s="793"/>
      <c r="AF13" s="793"/>
      <c r="AG13" s="794">
        <v>1</v>
      </c>
      <c r="AH13" s="794"/>
      <c r="AI13" s="794"/>
      <c r="AJ13" s="794"/>
      <c r="AK13" s="795">
        <v>6562</v>
      </c>
      <c r="AL13" s="796"/>
      <c r="AM13" s="796"/>
      <c r="AN13" s="796"/>
      <c r="AO13" s="796"/>
      <c r="AP13" s="797"/>
      <c r="AQ13" s="798">
        <f t="shared" si="2"/>
        <v>78744</v>
      </c>
      <c r="AR13" s="798"/>
      <c r="AS13" s="798"/>
      <c r="AT13" s="798"/>
      <c r="AU13" s="798"/>
      <c r="AV13" s="798"/>
      <c r="AW13" s="798"/>
      <c r="AX13" s="798"/>
      <c r="AY13" s="843">
        <v>0</v>
      </c>
      <c r="AZ13" s="844"/>
      <c r="BA13" s="844"/>
      <c r="BB13" s="844"/>
      <c r="BC13" s="844"/>
      <c r="BD13" s="844"/>
      <c r="BE13" s="844"/>
      <c r="BF13" s="845"/>
      <c r="BG13" s="805">
        <f t="shared" si="3"/>
        <v>1078.6849315068494</v>
      </c>
      <c r="BH13" s="805"/>
      <c r="BI13" s="805"/>
      <c r="BJ13" s="805"/>
      <c r="BK13" s="805"/>
      <c r="BL13" s="805"/>
      <c r="BM13" s="805"/>
      <c r="BN13" s="805"/>
      <c r="BO13" s="802">
        <f t="shared" si="0"/>
        <v>10786.849315068494</v>
      </c>
      <c r="BP13" s="803"/>
      <c r="BQ13" s="803"/>
      <c r="BR13" s="803"/>
      <c r="BS13" s="803"/>
      <c r="BT13" s="803"/>
      <c r="BU13" s="803"/>
      <c r="BV13" s="804"/>
      <c r="BW13" s="805">
        <v>0</v>
      </c>
      <c r="BX13" s="805"/>
      <c r="BY13" s="805"/>
      <c r="BZ13" s="805"/>
      <c r="CA13" s="805"/>
      <c r="CB13" s="805"/>
      <c r="CC13" s="805"/>
      <c r="CD13" s="805"/>
      <c r="CE13" s="805">
        <v>0</v>
      </c>
      <c r="CF13" s="805"/>
      <c r="CG13" s="805"/>
      <c r="CH13" s="805"/>
      <c r="CI13" s="805"/>
      <c r="CJ13" s="805"/>
      <c r="CK13" s="805"/>
      <c r="CL13" s="805"/>
      <c r="CM13" s="805"/>
      <c r="CN13" s="805">
        <v>0</v>
      </c>
      <c r="CO13" s="805"/>
      <c r="CP13" s="805"/>
      <c r="CQ13" s="805"/>
      <c r="CR13" s="805"/>
      <c r="CS13" s="805"/>
      <c r="CT13" s="805"/>
      <c r="CU13" s="805"/>
      <c r="CV13" s="798">
        <f t="shared" si="1"/>
        <v>90609.534246575349</v>
      </c>
      <c r="CW13" s="798"/>
      <c r="CX13" s="798"/>
      <c r="CY13" s="798"/>
      <c r="CZ13" s="798"/>
      <c r="DA13" s="798"/>
      <c r="DB13" s="798"/>
      <c r="DC13" s="798"/>
      <c r="DD13" s="798"/>
      <c r="DE13" s="806"/>
    </row>
    <row r="14" spans="1:125" s="3" customFormat="1" ht="23.25" customHeight="1" x14ac:dyDescent="0.2">
      <c r="A14" s="799" t="s">
        <v>1945</v>
      </c>
      <c r="B14" s="800"/>
      <c r="C14" s="800"/>
      <c r="D14" s="800"/>
      <c r="E14" s="800"/>
      <c r="F14" s="800"/>
      <c r="G14" s="800"/>
      <c r="H14" s="800"/>
      <c r="I14" s="800"/>
      <c r="J14" s="800"/>
      <c r="K14" s="800"/>
      <c r="L14" s="800"/>
      <c r="M14" s="800"/>
      <c r="N14" s="800"/>
      <c r="O14" s="801"/>
      <c r="P14" s="792" t="s">
        <v>1941</v>
      </c>
      <c r="Q14" s="792"/>
      <c r="R14" s="792"/>
      <c r="S14" s="792"/>
      <c r="T14" s="792"/>
      <c r="U14" s="792"/>
      <c r="V14" s="792"/>
      <c r="W14" s="792"/>
      <c r="X14" s="792"/>
      <c r="Y14" s="792"/>
      <c r="Z14" s="792"/>
      <c r="AA14" s="792"/>
      <c r="AB14" s="792"/>
      <c r="AC14" s="792"/>
      <c r="AD14" s="793">
        <v>503</v>
      </c>
      <c r="AE14" s="793"/>
      <c r="AF14" s="793"/>
      <c r="AG14" s="794">
        <v>1</v>
      </c>
      <c r="AH14" s="794"/>
      <c r="AI14" s="794"/>
      <c r="AJ14" s="794"/>
      <c r="AK14" s="795">
        <v>3522</v>
      </c>
      <c r="AL14" s="796"/>
      <c r="AM14" s="796"/>
      <c r="AN14" s="796"/>
      <c r="AO14" s="796"/>
      <c r="AP14" s="797"/>
      <c r="AQ14" s="798">
        <f t="shared" si="2"/>
        <v>42264</v>
      </c>
      <c r="AR14" s="798"/>
      <c r="AS14" s="798"/>
      <c r="AT14" s="798"/>
      <c r="AU14" s="798"/>
      <c r="AV14" s="798"/>
      <c r="AW14" s="798"/>
      <c r="AX14" s="798"/>
      <c r="AY14" s="802">
        <v>0</v>
      </c>
      <c r="AZ14" s="803"/>
      <c r="BA14" s="803"/>
      <c r="BB14" s="803"/>
      <c r="BC14" s="803"/>
      <c r="BD14" s="803"/>
      <c r="BE14" s="803"/>
      <c r="BF14" s="804"/>
      <c r="BG14" s="805">
        <f t="shared" si="3"/>
        <v>578.95890410958907</v>
      </c>
      <c r="BH14" s="805"/>
      <c r="BI14" s="805"/>
      <c r="BJ14" s="805"/>
      <c r="BK14" s="805"/>
      <c r="BL14" s="805"/>
      <c r="BM14" s="805"/>
      <c r="BN14" s="805"/>
      <c r="BO14" s="802">
        <f t="shared" si="0"/>
        <v>5789.5890410958909</v>
      </c>
      <c r="BP14" s="803"/>
      <c r="BQ14" s="803"/>
      <c r="BR14" s="803"/>
      <c r="BS14" s="803"/>
      <c r="BT14" s="803"/>
      <c r="BU14" s="803"/>
      <c r="BV14" s="804"/>
      <c r="BW14" s="805">
        <v>0</v>
      </c>
      <c r="BX14" s="805"/>
      <c r="BY14" s="805"/>
      <c r="BZ14" s="805"/>
      <c r="CA14" s="805"/>
      <c r="CB14" s="805"/>
      <c r="CC14" s="805"/>
      <c r="CD14" s="805"/>
      <c r="CE14" s="805">
        <v>0</v>
      </c>
      <c r="CF14" s="805"/>
      <c r="CG14" s="805"/>
      <c r="CH14" s="805"/>
      <c r="CI14" s="805"/>
      <c r="CJ14" s="805"/>
      <c r="CK14" s="805"/>
      <c r="CL14" s="805"/>
      <c r="CM14" s="805"/>
      <c r="CN14" s="805">
        <v>0</v>
      </c>
      <c r="CO14" s="805"/>
      <c r="CP14" s="805"/>
      <c r="CQ14" s="805"/>
      <c r="CR14" s="805"/>
      <c r="CS14" s="805"/>
      <c r="CT14" s="805"/>
      <c r="CU14" s="805"/>
      <c r="CV14" s="798">
        <f t="shared" si="1"/>
        <v>48632.547945205479</v>
      </c>
      <c r="CW14" s="798"/>
      <c r="CX14" s="798"/>
      <c r="CY14" s="798"/>
      <c r="CZ14" s="798"/>
      <c r="DA14" s="798"/>
      <c r="DB14" s="798"/>
      <c r="DC14" s="798"/>
      <c r="DD14" s="798"/>
      <c r="DE14" s="806"/>
    </row>
    <row r="15" spans="1:125" s="3" customFormat="1" ht="23.25" customHeight="1" x14ac:dyDescent="0.2">
      <c r="A15" s="799" t="s">
        <v>1946</v>
      </c>
      <c r="B15" s="800"/>
      <c r="C15" s="800"/>
      <c r="D15" s="800"/>
      <c r="E15" s="800"/>
      <c r="F15" s="800"/>
      <c r="G15" s="800"/>
      <c r="H15" s="800"/>
      <c r="I15" s="800"/>
      <c r="J15" s="800"/>
      <c r="K15" s="800"/>
      <c r="L15" s="800"/>
      <c r="M15" s="800"/>
      <c r="N15" s="800"/>
      <c r="O15" s="801"/>
      <c r="P15" s="849" t="s">
        <v>1947</v>
      </c>
      <c r="Q15" s="849"/>
      <c r="R15" s="849"/>
      <c r="S15" s="849"/>
      <c r="T15" s="849"/>
      <c r="U15" s="849"/>
      <c r="V15" s="849"/>
      <c r="W15" s="849"/>
      <c r="X15" s="849"/>
      <c r="Y15" s="849"/>
      <c r="Z15" s="849"/>
      <c r="AA15" s="849"/>
      <c r="AB15" s="849"/>
      <c r="AC15" s="849"/>
      <c r="AD15" s="793">
        <v>503</v>
      </c>
      <c r="AE15" s="793"/>
      <c r="AF15" s="793"/>
      <c r="AG15" s="794">
        <v>1</v>
      </c>
      <c r="AH15" s="794"/>
      <c r="AI15" s="794"/>
      <c r="AJ15" s="794"/>
      <c r="AK15" s="795">
        <v>17322</v>
      </c>
      <c r="AL15" s="796"/>
      <c r="AM15" s="796"/>
      <c r="AN15" s="796"/>
      <c r="AO15" s="796"/>
      <c r="AP15" s="797"/>
      <c r="AQ15" s="798">
        <f t="shared" si="2"/>
        <v>207864</v>
      </c>
      <c r="AR15" s="798"/>
      <c r="AS15" s="798"/>
      <c r="AT15" s="798"/>
      <c r="AU15" s="798"/>
      <c r="AV15" s="798"/>
      <c r="AW15" s="798"/>
      <c r="AX15" s="798"/>
      <c r="AY15" s="802">
        <v>0</v>
      </c>
      <c r="AZ15" s="803"/>
      <c r="BA15" s="803"/>
      <c r="BB15" s="803"/>
      <c r="BC15" s="803"/>
      <c r="BD15" s="803"/>
      <c r="BE15" s="803"/>
      <c r="BF15" s="804"/>
      <c r="BG15" s="805">
        <f t="shared" si="3"/>
        <v>2847.4520547945208</v>
      </c>
      <c r="BH15" s="805"/>
      <c r="BI15" s="805"/>
      <c r="BJ15" s="805"/>
      <c r="BK15" s="805"/>
      <c r="BL15" s="805"/>
      <c r="BM15" s="805"/>
      <c r="BN15" s="805"/>
      <c r="BO15" s="802">
        <f t="shared" si="0"/>
        <v>28474.520547945205</v>
      </c>
      <c r="BP15" s="803"/>
      <c r="BQ15" s="803"/>
      <c r="BR15" s="803"/>
      <c r="BS15" s="803"/>
      <c r="BT15" s="803"/>
      <c r="BU15" s="803"/>
      <c r="BV15" s="804"/>
      <c r="BW15" s="805">
        <v>0</v>
      </c>
      <c r="BX15" s="805"/>
      <c r="BY15" s="805"/>
      <c r="BZ15" s="805"/>
      <c r="CA15" s="805"/>
      <c r="CB15" s="805"/>
      <c r="CC15" s="805"/>
      <c r="CD15" s="805"/>
      <c r="CE15" s="805">
        <v>0</v>
      </c>
      <c r="CF15" s="805"/>
      <c r="CG15" s="805"/>
      <c r="CH15" s="805"/>
      <c r="CI15" s="805"/>
      <c r="CJ15" s="805"/>
      <c r="CK15" s="805"/>
      <c r="CL15" s="805"/>
      <c r="CM15" s="805"/>
      <c r="CN15" s="805">
        <v>0</v>
      </c>
      <c r="CO15" s="805"/>
      <c r="CP15" s="805"/>
      <c r="CQ15" s="805"/>
      <c r="CR15" s="805"/>
      <c r="CS15" s="805"/>
      <c r="CT15" s="805"/>
      <c r="CU15" s="805"/>
      <c r="CV15" s="798">
        <f t="shared" si="1"/>
        <v>239185.97260273973</v>
      </c>
      <c r="CW15" s="798"/>
      <c r="CX15" s="798"/>
      <c r="CY15" s="798"/>
      <c r="CZ15" s="798"/>
      <c r="DA15" s="798"/>
      <c r="DB15" s="798"/>
      <c r="DC15" s="798"/>
      <c r="DD15" s="798"/>
      <c r="DE15" s="806"/>
    </row>
    <row r="16" spans="1:125" s="3" customFormat="1" ht="23.25" customHeight="1" x14ac:dyDescent="0.2">
      <c r="A16" s="799" t="s">
        <v>1948</v>
      </c>
      <c r="B16" s="800"/>
      <c r="C16" s="800"/>
      <c r="D16" s="800"/>
      <c r="E16" s="800"/>
      <c r="F16" s="800"/>
      <c r="G16" s="800"/>
      <c r="H16" s="800"/>
      <c r="I16" s="800"/>
      <c r="J16" s="800"/>
      <c r="K16" s="800"/>
      <c r="L16" s="800"/>
      <c r="M16" s="800"/>
      <c r="N16" s="800"/>
      <c r="O16" s="801"/>
      <c r="P16" s="849" t="s">
        <v>1949</v>
      </c>
      <c r="Q16" s="849"/>
      <c r="R16" s="849"/>
      <c r="S16" s="849"/>
      <c r="T16" s="849"/>
      <c r="U16" s="849"/>
      <c r="V16" s="849"/>
      <c r="W16" s="849"/>
      <c r="X16" s="849"/>
      <c r="Y16" s="849"/>
      <c r="Z16" s="849"/>
      <c r="AA16" s="849"/>
      <c r="AB16" s="849"/>
      <c r="AC16" s="849"/>
      <c r="AD16" s="793">
        <v>503</v>
      </c>
      <c r="AE16" s="793"/>
      <c r="AF16" s="793"/>
      <c r="AG16" s="794">
        <v>1</v>
      </c>
      <c r="AH16" s="794"/>
      <c r="AI16" s="794"/>
      <c r="AJ16" s="794"/>
      <c r="AK16" s="795">
        <v>5304</v>
      </c>
      <c r="AL16" s="796"/>
      <c r="AM16" s="796"/>
      <c r="AN16" s="796"/>
      <c r="AO16" s="796"/>
      <c r="AP16" s="797"/>
      <c r="AQ16" s="798">
        <f>AG16*AK16*12</f>
        <v>63648</v>
      </c>
      <c r="AR16" s="798"/>
      <c r="AS16" s="798"/>
      <c r="AT16" s="798"/>
      <c r="AU16" s="798"/>
      <c r="AV16" s="798"/>
      <c r="AW16" s="798"/>
      <c r="AX16" s="798"/>
      <c r="AY16" s="802">
        <v>0</v>
      </c>
      <c r="AZ16" s="803"/>
      <c r="BA16" s="803"/>
      <c r="BB16" s="803"/>
      <c r="BC16" s="803"/>
      <c r="BD16" s="803"/>
      <c r="BE16" s="803"/>
      <c r="BF16" s="804"/>
      <c r="BG16" s="805">
        <f t="shared" si="3"/>
        <v>871.89041095890411</v>
      </c>
      <c r="BH16" s="805"/>
      <c r="BI16" s="805"/>
      <c r="BJ16" s="805"/>
      <c r="BK16" s="805"/>
      <c r="BL16" s="805"/>
      <c r="BM16" s="805"/>
      <c r="BN16" s="805"/>
      <c r="BO16" s="802">
        <f t="shared" si="0"/>
        <v>8718.9041095890425</v>
      </c>
      <c r="BP16" s="803"/>
      <c r="BQ16" s="803"/>
      <c r="BR16" s="803"/>
      <c r="BS16" s="803"/>
      <c r="BT16" s="803"/>
      <c r="BU16" s="803"/>
      <c r="BV16" s="804"/>
      <c r="BW16" s="805">
        <v>0</v>
      </c>
      <c r="BX16" s="805"/>
      <c r="BY16" s="805"/>
      <c r="BZ16" s="805"/>
      <c r="CA16" s="805"/>
      <c r="CB16" s="805"/>
      <c r="CC16" s="805"/>
      <c r="CD16" s="805"/>
      <c r="CE16" s="805">
        <v>0</v>
      </c>
      <c r="CF16" s="805"/>
      <c r="CG16" s="805"/>
      <c r="CH16" s="805"/>
      <c r="CI16" s="805"/>
      <c r="CJ16" s="805"/>
      <c r="CK16" s="805"/>
      <c r="CL16" s="805"/>
      <c r="CM16" s="805"/>
      <c r="CN16" s="805">
        <v>0</v>
      </c>
      <c r="CO16" s="805"/>
      <c r="CP16" s="805"/>
      <c r="CQ16" s="805"/>
      <c r="CR16" s="805"/>
      <c r="CS16" s="805"/>
      <c r="CT16" s="805"/>
      <c r="CU16" s="805"/>
      <c r="CV16" s="798">
        <f>SUM(AQ16:CU16)</f>
        <v>73238.794520547948</v>
      </c>
      <c r="CW16" s="798"/>
      <c r="CX16" s="798"/>
      <c r="CY16" s="798"/>
      <c r="CZ16" s="798"/>
      <c r="DA16" s="798"/>
      <c r="DB16" s="798"/>
      <c r="DC16" s="798"/>
      <c r="DD16" s="798"/>
      <c r="DE16" s="806"/>
    </row>
    <row r="17" spans="1:125" s="3" customFormat="1" ht="23.25" customHeight="1" x14ac:dyDescent="0.2">
      <c r="A17" s="790" t="s">
        <v>1950</v>
      </c>
      <c r="B17" s="791"/>
      <c r="C17" s="791"/>
      <c r="D17" s="791"/>
      <c r="E17" s="791"/>
      <c r="F17" s="791"/>
      <c r="G17" s="791"/>
      <c r="H17" s="791"/>
      <c r="I17" s="791"/>
      <c r="J17" s="791"/>
      <c r="K17" s="791"/>
      <c r="L17" s="791"/>
      <c r="M17" s="791"/>
      <c r="N17" s="791"/>
      <c r="O17" s="791"/>
      <c r="P17" s="849" t="s">
        <v>1951</v>
      </c>
      <c r="Q17" s="849"/>
      <c r="R17" s="849"/>
      <c r="S17" s="849"/>
      <c r="T17" s="849"/>
      <c r="U17" s="849"/>
      <c r="V17" s="849"/>
      <c r="W17" s="849"/>
      <c r="X17" s="849"/>
      <c r="Y17" s="849"/>
      <c r="Z17" s="849"/>
      <c r="AA17" s="849"/>
      <c r="AB17" s="849"/>
      <c r="AC17" s="849"/>
      <c r="AD17" s="793">
        <v>503</v>
      </c>
      <c r="AE17" s="793"/>
      <c r="AF17" s="793"/>
      <c r="AG17" s="794">
        <v>1</v>
      </c>
      <c r="AH17" s="794"/>
      <c r="AI17" s="794"/>
      <c r="AJ17" s="794"/>
      <c r="AK17" s="795">
        <v>6950</v>
      </c>
      <c r="AL17" s="796"/>
      <c r="AM17" s="796"/>
      <c r="AN17" s="796"/>
      <c r="AO17" s="796"/>
      <c r="AP17" s="797"/>
      <c r="AQ17" s="798">
        <f>AG17*AK17*12</f>
        <v>83400</v>
      </c>
      <c r="AR17" s="798"/>
      <c r="AS17" s="798"/>
      <c r="AT17" s="798"/>
      <c r="AU17" s="798"/>
      <c r="AV17" s="798"/>
      <c r="AW17" s="798"/>
      <c r="AX17" s="798"/>
      <c r="AY17" s="802">
        <v>0</v>
      </c>
      <c r="AZ17" s="803"/>
      <c r="BA17" s="803"/>
      <c r="BB17" s="803"/>
      <c r="BC17" s="803"/>
      <c r="BD17" s="803"/>
      <c r="BE17" s="803"/>
      <c r="BF17" s="804"/>
      <c r="BG17" s="805">
        <f t="shared" si="3"/>
        <v>1142.4657534246576</v>
      </c>
      <c r="BH17" s="805"/>
      <c r="BI17" s="805"/>
      <c r="BJ17" s="805"/>
      <c r="BK17" s="805"/>
      <c r="BL17" s="805"/>
      <c r="BM17" s="805"/>
      <c r="BN17" s="805"/>
      <c r="BO17" s="802">
        <f t="shared" si="0"/>
        <v>11424.657534246575</v>
      </c>
      <c r="BP17" s="803"/>
      <c r="BQ17" s="803"/>
      <c r="BR17" s="803"/>
      <c r="BS17" s="803"/>
      <c r="BT17" s="803"/>
      <c r="BU17" s="803"/>
      <c r="BV17" s="804"/>
      <c r="BW17" s="805">
        <v>0</v>
      </c>
      <c r="BX17" s="805"/>
      <c r="BY17" s="805"/>
      <c r="BZ17" s="805"/>
      <c r="CA17" s="805"/>
      <c r="CB17" s="805"/>
      <c r="CC17" s="805"/>
      <c r="CD17" s="805"/>
      <c r="CE17" s="805">
        <v>0</v>
      </c>
      <c r="CF17" s="805"/>
      <c r="CG17" s="805"/>
      <c r="CH17" s="805"/>
      <c r="CI17" s="805"/>
      <c r="CJ17" s="805"/>
      <c r="CK17" s="805"/>
      <c r="CL17" s="805"/>
      <c r="CM17" s="805"/>
      <c r="CN17" s="805">
        <v>0</v>
      </c>
      <c r="CO17" s="805"/>
      <c r="CP17" s="805"/>
      <c r="CQ17" s="805"/>
      <c r="CR17" s="805"/>
      <c r="CS17" s="805"/>
      <c r="CT17" s="805"/>
      <c r="CU17" s="805"/>
      <c r="CV17" s="798">
        <f>SUM(AQ17:CU17)</f>
        <v>95967.123287671231</v>
      </c>
      <c r="CW17" s="798"/>
      <c r="CX17" s="798"/>
      <c r="CY17" s="798"/>
      <c r="CZ17" s="798"/>
      <c r="DA17" s="798"/>
      <c r="DB17" s="798"/>
      <c r="DC17" s="798"/>
      <c r="DD17" s="798"/>
      <c r="DE17" s="806"/>
    </row>
    <row r="18" spans="1:125" s="3" customFormat="1" ht="23.25" customHeight="1" x14ac:dyDescent="0.2">
      <c r="A18" s="790" t="s">
        <v>1952</v>
      </c>
      <c r="B18" s="791"/>
      <c r="C18" s="791"/>
      <c r="D18" s="791"/>
      <c r="E18" s="791"/>
      <c r="F18" s="791"/>
      <c r="G18" s="791"/>
      <c r="H18" s="791"/>
      <c r="I18" s="791"/>
      <c r="J18" s="791"/>
      <c r="K18" s="791"/>
      <c r="L18" s="791"/>
      <c r="M18" s="791"/>
      <c r="N18" s="791"/>
      <c r="O18" s="791"/>
      <c r="P18" s="849" t="s">
        <v>1953</v>
      </c>
      <c r="Q18" s="849"/>
      <c r="R18" s="849"/>
      <c r="S18" s="849"/>
      <c r="T18" s="849"/>
      <c r="U18" s="849"/>
      <c r="V18" s="849"/>
      <c r="W18" s="849"/>
      <c r="X18" s="849"/>
      <c r="Y18" s="849"/>
      <c r="Z18" s="849"/>
      <c r="AA18" s="849"/>
      <c r="AB18" s="849"/>
      <c r="AC18" s="849"/>
      <c r="AD18" s="793">
        <v>503</v>
      </c>
      <c r="AE18" s="793"/>
      <c r="AF18" s="793"/>
      <c r="AG18" s="794">
        <v>1</v>
      </c>
      <c r="AH18" s="794"/>
      <c r="AI18" s="794"/>
      <c r="AJ18" s="794"/>
      <c r="AK18" s="795">
        <v>6950</v>
      </c>
      <c r="AL18" s="796"/>
      <c r="AM18" s="796"/>
      <c r="AN18" s="796"/>
      <c r="AO18" s="796"/>
      <c r="AP18" s="797"/>
      <c r="AQ18" s="798">
        <f t="shared" si="2"/>
        <v>83400</v>
      </c>
      <c r="AR18" s="798"/>
      <c r="AS18" s="798"/>
      <c r="AT18" s="798"/>
      <c r="AU18" s="798"/>
      <c r="AV18" s="798"/>
      <c r="AW18" s="798"/>
      <c r="AX18" s="798"/>
      <c r="AY18" s="802">
        <v>0</v>
      </c>
      <c r="AZ18" s="803"/>
      <c r="BA18" s="803"/>
      <c r="BB18" s="803"/>
      <c r="BC18" s="803"/>
      <c r="BD18" s="803"/>
      <c r="BE18" s="803"/>
      <c r="BF18" s="804"/>
      <c r="BG18" s="805">
        <f t="shared" si="3"/>
        <v>1142.4657534246576</v>
      </c>
      <c r="BH18" s="805"/>
      <c r="BI18" s="805"/>
      <c r="BJ18" s="805"/>
      <c r="BK18" s="805"/>
      <c r="BL18" s="805"/>
      <c r="BM18" s="805"/>
      <c r="BN18" s="805"/>
      <c r="BO18" s="802">
        <f t="shared" si="0"/>
        <v>11424.657534246575</v>
      </c>
      <c r="BP18" s="803"/>
      <c r="BQ18" s="803"/>
      <c r="BR18" s="803"/>
      <c r="BS18" s="803"/>
      <c r="BT18" s="803"/>
      <c r="BU18" s="803"/>
      <c r="BV18" s="804"/>
      <c r="BW18" s="805">
        <v>0</v>
      </c>
      <c r="BX18" s="805"/>
      <c r="BY18" s="805"/>
      <c r="BZ18" s="805"/>
      <c r="CA18" s="805"/>
      <c r="CB18" s="805"/>
      <c r="CC18" s="805"/>
      <c r="CD18" s="805"/>
      <c r="CE18" s="805">
        <v>0</v>
      </c>
      <c r="CF18" s="805"/>
      <c r="CG18" s="805"/>
      <c r="CH18" s="805"/>
      <c r="CI18" s="805"/>
      <c r="CJ18" s="805"/>
      <c r="CK18" s="805"/>
      <c r="CL18" s="805"/>
      <c r="CM18" s="805"/>
      <c r="CN18" s="805">
        <v>0</v>
      </c>
      <c r="CO18" s="805"/>
      <c r="CP18" s="805"/>
      <c r="CQ18" s="805"/>
      <c r="CR18" s="805"/>
      <c r="CS18" s="805"/>
      <c r="CT18" s="805"/>
      <c r="CU18" s="805"/>
      <c r="CV18" s="798">
        <f t="shared" si="1"/>
        <v>95967.123287671231</v>
      </c>
      <c r="CW18" s="798"/>
      <c r="CX18" s="798"/>
      <c r="CY18" s="798"/>
      <c r="CZ18" s="798"/>
      <c r="DA18" s="798"/>
      <c r="DB18" s="798"/>
      <c r="DC18" s="798"/>
      <c r="DD18" s="798"/>
      <c r="DE18" s="806"/>
    </row>
    <row r="19" spans="1:125" s="3" customFormat="1" ht="23.25" customHeight="1" x14ac:dyDescent="0.2">
      <c r="A19" s="790" t="s">
        <v>1954</v>
      </c>
      <c r="B19" s="791"/>
      <c r="C19" s="791"/>
      <c r="D19" s="791"/>
      <c r="E19" s="791"/>
      <c r="F19" s="791"/>
      <c r="G19" s="791"/>
      <c r="H19" s="791"/>
      <c r="I19" s="791"/>
      <c r="J19" s="791"/>
      <c r="K19" s="791"/>
      <c r="L19" s="791"/>
      <c r="M19" s="791"/>
      <c r="N19" s="791"/>
      <c r="O19" s="791"/>
      <c r="P19" s="849" t="s">
        <v>1252</v>
      </c>
      <c r="Q19" s="849"/>
      <c r="R19" s="849"/>
      <c r="S19" s="849"/>
      <c r="T19" s="849"/>
      <c r="U19" s="849"/>
      <c r="V19" s="849"/>
      <c r="W19" s="849"/>
      <c r="X19" s="849"/>
      <c r="Y19" s="849"/>
      <c r="Z19" s="849"/>
      <c r="AA19" s="849"/>
      <c r="AB19" s="849"/>
      <c r="AC19" s="849"/>
      <c r="AD19" s="793">
        <v>503</v>
      </c>
      <c r="AE19" s="793"/>
      <c r="AF19" s="793"/>
      <c r="AG19" s="794">
        <v>1</v>
      </c>
      <c r="AH19" s="794"/>
      <c r="AI19" s="794"/>
      <c r="AJ19" s="794"/>
      <c r="AK19" s="795">
        <v>6950</v>
      </c>
      <c r="AL19" s="796"/>
      <c r="AM19" s="796"/>
      <c r="AN19" s="796"/>
      <c r="AO19" s="796"/>
      <c r="AP19" s="797"/>
      <c r="AQ19" s="798">
        <f t="shared" si="2"/>
        <v>83400</v>
      </c>
      <c r="AR19" s="798"/>
      <c r="AS19" s="798"/>
      <c r="AT19" s="798"/>
      <c r="AU19" s="798"/>
      <c r="AV19" s="798"/>
      <c r="AW19" s="798"/>
      <c r="AX19" s="798"/>
      <c r="AY19" s="802">
        <v>0</v>
      </c>
      <c r="AZ19" s="803"/>
      <c r="BA19" s="803"/>
      <c r="BB19" s="803"/>
      <c r="BC19" s="803"/>
      <c r="BD19" s="803"/>
      <c r="BE19" s="803"/>
      <c r="BF19" s="804"/>
      <c r="BG19" s="805">
        <f t="shared" si="3"/>
        <v>1142.4657534246576</v>
      </c>
      <c r="BH19" s="805"/>
      <c r="BI19" s="805"/>
      <c r="BJ19" s="805"/>
      <c r="BK19" s="805"/>
      <c r="BL19" s="805"/>
      <c r="BM19" s="805"/>
      <c r="BN19" s="805"/>
      <c r="BO19" s="802">
        <f t="shared" si="0"/>
        <v>11424.657534246575</v>
      </c>
      <c r="BP19" s="803"/>
      <c r="BQ19" s="803"/>
      <c r="BR19" s="803"/>
      <c r="BS19" s="803"/>
      <c r="BT19" s="803"/>
      <c r="BU19" s="803"/>
      <c r="BV19" s="804"/>
      <c r="BW19" s="805">
        <v>0</v>
      </c>
      <c r="BX19" s="805"/>
      <c r="BY19" s="805"/>
      <c r="BZ19" s="805"/>
      <c r="CA19" s="805"/>
      <c r="CB19" s="805"/>
      <c r="CC19" s="805"/>
      <c r="CD19" s="805"/>
      <c r="CE19" s="805">
        <v>0</v>
      </c>
      <c r="CF19" s="805"/>
      <c r="CG19" s="805"/>
      <c r="CH19" s="805"/>
      <c r="CI19" s="805"/>
      <c r="CJ19" s="805"/>
      <c r="CK19" s="805"/>
      <c r="CL19" s="805"/>
      <c r="CM19" s="805"/>
      <c r="CN19" s="805">
        <v>0</v>
      </c>
      <c r="CO19" s="805"/>
      <c r="CP19" s="805"/>
      <c r="CQ19" s="805"/>
      <c r="CR19" s="805"/>
      <c r="CS19" s="805"/>
      <c r="CT19" s="805"/>
      <c r="CU19" s="805"/>
      <c r="CV19" s="798">
        <f t="shared" si="1"/>
        <v>95967.123287671231</v>
      </c>
      <c r="CW19" s="798"/>
      <c r="CX19" s="798"/>
      <c r="CY19" s="798"/>
      <c r="CZ19" s="798"/>
      <c r="DA19" s="798"/>
      <c r="DB19" s="798"/>
      <c r="DC19" s="798"/>
      <c r="DD19" s="798"/>
      <c r="DE19" s="806"/>
    </row>
    <row r="20" spans="1:125" s="3" customFormat="1" ht="23.25" customHeight="1" x14ac:dyDescent="0.2">
      <c r="A20" s="790" t="s">
        <v>1954</v>
      </c>
      <c r="B20" s="791"/>
      <c r="C20" s="791"/>
      <c r="D20" s="791"/>
      <c r="E20" s="791"/>
      <c r="F20" s="791"/>
      <c r="G20" s="791"/>
      <c r="H20" s="791"/>
      <c r="I20" s="791"/>
      <c r="J20" s="791"/>
      <c r="K20" s="791"/>
      <c r="L20" s="791"/>
      <c r="M20" s="791"/>
      <c r="N20" s="791"/>
      <c r="O20" s="791"/>
      <c r="P20" s="849" t="s">
        <v>1955</v>
      </c>
      <c r="Q20" s="849"/>
      <c r="R20" s="849"/>
      <c r="S20" s="849"/>
      <c r="T20" s="849"/>
      <c r="U20" s="849"/>
      <c r="V20" s="849"/>
      <c r="W20" s="849"/>
      <c r="X20" s="849"/>
      <c r="Y20" s="849"/>
      <c r="Z20" s="849"/>
      <c r="AA20" s="849"/>
      <c r="AB20" s="849"/>
      <c r="AC20" s="849"/>
      <c r="AD20" s="793">
        <v>503</v>
      </c>
      <c r="AE20" s="793"/>
      <c r="AF20" s="793"/>
      <c r="AG20" s="794">
        <v>1</v>
      </c>
      <c r="AH20" s="794"/>
      <c r="AI20" s="794"/>
      <c r="AJ20" s="794"/>
      <c r="AK20" s="795">
        <v>6950</v>
      </c>
      <c r="AL20" s="796"/>
      <c r="AM20" s="796"/>
      <c r="AN20" s="796"/>
      <c r="AO20" s="796"/>
      <c r="AP20" s="797"/>
      <c r="AQ20" s="798">
        <f>AG20*AK20*12</f>
        <v>83400</v>
      </c>
      <c r="AR20" s="798"/>
      <c r="AS20" s="798"/>
      <c r="AT20" s="798"/>
      <c r="AU20" s="798"/>
      <c r="AV20" s="798"/>
      <c r="AW20" s="798"/>
      <c r="AX20" s="798"/>
      <c r="AY20" s="802">
        <v>0</v>
      </c>
      <c r="AZ20" s="803"/>
      <c r="BA20" s="803"/>
      <c r="BB20" s="803"/>
      <c r="BC20" s="803"/>
      <c r="BD20" s="803"/>
      <c r="BE20" s="803"/>
      <c r="BF20" s="804"/>
      <c r="BG20" s="805">
        <f t="shared" si="3"/>
        <v>1142.4657534246576</v>
      </c>
      <c r="BH20" s="805"/>
      <c r="BI20" s="805"/>
      <c r="BJ20" s="805"/>
      <c r="BK20" s="805"/>
      <c r="BL20" s="805"/>
      <c r="BM20" s="805"/>
      <c r="BN20" s="805"/>
      <c r="BO20" s="802">
        <f t="shared" si="0"/>
        <v>11424.657534246575</v>
      </c>
      <c r="BP20" s="803"/>
      <c r="BQ20" s="803"/>
      <c r="BR20" s="803"/>
      <c r="BS20" s="803"/>
      <c r="BT20" s="803"/>
      <c r="BU20" s="803"/>
      <c r="BV20" s="804"/>
      <c r="BW20" s="805">
        <v>0</v>
      </c>
      <c r="BX20" s="805"/>
      <c r="BY20" s="805"/>
      <c r="BZ20" s="805"/>
      <c r="CA20" s="805"/>
      <c r="CB20" s="805"/>
      <c r="CC20" s="805"/>
      <c r="CD20" s="805"/>
      <c r="CE20" s="805">
        <v>0</v>
      </c>
      <c r="CF20" s="805"/>
      <c r="CG20" s="805"/>
      <c r="CH20" s="805"/>
      <c r="CI20" s="805"/>
      <c r="CJ20" s="805"/>
      <c r="CK20" s="805"/>
      <c r="CL20" s="805"/>
      <c r="CM20" s="805"/>
      <c r="CN20" s="805">
        <v>0</v>
      </c>
      <c r="CO20" s="805"/>
      <c r="CP20" s="805"/>
      <c r="CQ20" s="805"/>
      <c r="CR20" s="805"/>
      <c r="CS20" s="805"/>
      <c r="CT20" s="805"/>
      <c r="CU20" s="805"/>
      <c r="CV20" s="798">
        <f>SUM(AQ20:CU20)</f>
        <v>95967.123287671231</v>
      </c>
      <c r="CW20" s="798"/>
      <c r="CX20" s="798"/>
      <c r="CY20" s="798"/>
      <c r="CZ20" s="798"/>
      <c r="DA20" s="798"/>
      <c r="DB20" s="798"/>
      <c r="DC20" s="798"/>
      <c r="DD20" s="798"/>
      <c r="DE20" s="806"/>
    </row>
    <row r="21" spans="1:125" s="3" customFormat="1" ht="23.25" customHeight="1" x14ac:dyDescent="0.2">
      <c r="A21" s="790" t="s">
        <v>1956</v>
      </c>
      <c r="B21" s="791"/>
      <c r="C21" s="791"/>
      <c r="D21" s="791"/>
      <c r="E21" s="791"/>
      <c r="F21" s="791"/>
      <c r="G21" s="791"/>
      <c r="H21" s="791"/>
      <c r="I21" s="791"/>
      <c r="J21" s="791"/>
      <c r="K21" s="791"/>
      <c r="L21" s="791"/>
      <c r="M21" s="791"/>
      <c r="N21" s="791"/>
      <c r="O21" s="791"/>
      <c r="P21" s="849" t="s">
        <v>1955</v>
      </c>
      <c r="Q21" s="849"/>
      <c r="R21" s="849"/>
      <c r="S21" s="849"/>
      <c r="T21" s="849"/>
      <c r="U21" s="849"/>
      <c r="V21" s="849"/>
      <c r="W21" s="849"/>
      <c r="X21" s="849"/>
      <c r="Y21" s="849"/>
      <c r="Z21" s="849"/>
      <c r="AA21" s="849"/>
      <c r="AB21" s="849"/>
      <c r="AC21" s="849"/>
      <c r="AD21" s="793">
        <v>503</v>
      </c>
      <c r="AE21" s="793"/>
      <c r="AF21" s="793"/>
      <c r="AG21" s="794">
        <v>1</v>
      </c>
      <c r="AH21" s="794"/>
      <c r="AI21" s="794"/>
      <c r="AJ21" s="794"/>
      <c r="AK21" s="795">
        <v>4224</v>
      </c>
      <c r="AL21" s="796"/>
      <c r="AM21" s="796"/>
      <c r="AN21" s="796"/>
      <c r="AO21" s="796"/>
      <c r="AP21" s="797"/>
      <c r="AQ21" s="798">
        <f t="shared" si="2"/>
        <v>50688</v>
      </c>
      <c r="AR21" s="798"/>
      <c r="AS21" s="798"/>
      <c r="AT21" s="798"/>
      <c r="AU21" s="798"/>
      <c r="AV21" s="798"/>
      <c r="AW21" s="798"/>
      <c r="AX21" s="798"/>
      <c r="AY21" s="802">
        <v>0</v>
      </c>
      <c r="AZ21" s="803"/>
      <c r="BA21" s="803"/>
      <c r="BB21" s="803"/>
      <c r="BC21" s="803"/>
      <c r="BD21" s="803"/>
      <c r="BE21" s="803"/>
      <c r="BF21" s="804"/>
      <c r="BG21" s="805">
        <f t="shared" si="3"/>
        <v>694.35616438356169</v>
      </c>
      <c r="BH21" s="805"/>
      <c r="BI21" s="805"/>
      <c r="BJ21" s="805"/>
      <c r="BK21" s="805"/>
      <c r="BL21" s="805"/>
      <c r="BM21" s="805"/>
      <c r="BN21" s="805"/>
      <c r="BO21" s="802">
        <f t="shared" si="0"/>
        <v>6943.5616438356165</v>
      </c>
      <c r="BP21" s="803"/>
      <c r="BQ21" s="803"/>
      <c r="BR21" s="803"/>
      <c r="BS21" s="803"/>
      <c r="BT21" s="803"/>
      <c r="BU21" s="803"/>
      <c r="BV21" s="804"/>
      <c r="BW21" s="805">
        <v>0</v>
      </c>
      <c r="BX21" s="805"/>
      <c r="BY21" s="805"/>
      <c r="BZ21" s="805"/>
      <c r="CA21" s="805"/>
      <c r="CB21" s="805"/>
      <c r="CC21" s="805"/>
      <c r="CD21" s="805"/>
      <c r="CE21" s="805">
        <v>0</v>
      </c>
      <c r="CF21" s="805"/>
      <c r="CG21" s="805"/>
      <c r="CH21" s="805"/>
      <c r="CI21" s="805"/>
      <c r="CJ21" s="805"/>
      <c r="CK21" s="805"/>
      <c r="CL21" s="805"/>
      <c r="CM21" s="805"/>
      <c r="CN21" s="805">
        <v>0</v>
      </c>
      <c r="CO21" s="805"/>
      <c r="CP21" s="805"/>
      <c r="CQ21" s="805"/>
      <c r="CR21" s="805"/>
      <c r="CS21" s="805"/>
      <c r="CT21" s="805"/>
      <c r="CU21" s="805"/>
      <c r="CV21" s="798">
        <f t="shared" si="1"/>
        <v>58325.917808219179</v>
      </c>
      <c r="CW21" s="798"/>
      <c r="CX21" s="798"/>
      <c r="CY21" s="798"/>
      <c r="CZ21" s="798"/>
      <c r="DA21" s="798"/>
      <c r="DB21" s="798"/>
      <c r="DC21" s="798"/>
      <c r="DD21" s="798"/>
      <c r="DE21" s="806"/>
    </row>
    <row r="22" spans="1:125" s="3" customFormat="1" ht="23.25" customHeight="1" x14ac:dyDescent="0.2">
      <c r="A22" s="790" t="s">
        <v>1957</v>
      </c>
      <c r="B22" s="791"/>
      <c r="C22" s="791"/>
      <c r="D22" s="791"/>
      <c r="E22" s="791"/>
      <c r="F22" s="791"/>
      <c r="G22" s="791"/>
      <c r="H22" s="791"/>
      <c r="I22" s="791"/>
      <c r="J22" s="791"/>
      <c r="K22" s="791"/>
      <c r="L22" s="791"/>
      <c r="M22" s="791"/>
      <c r="N22" s="791"/>
      <c r="O22" s="791"/>
      <c r="P22" s="849" t="s">
        <v>1958</v>
      </c>
      <c r="Q22" s="849"/>
      <c r="R22" s="849"/>
      <c r="S22" s="849"/>
      <c r="T22" s="849"/>
      <c r="U22" s="849"/>
      <c r="V22" s="849"/>
      <c r="W22" s="849"/>
      <c r="X22" s="849"/>
      <c r="Y22" s="849"/>
      <c r="Z22" s="849"/>
      <c r="AA22" s="849"/>
      <c r="AB22" s="849"/>
      <c r="AC22" s="849"/>
      <c r="AD22" s="793">
        <v>503</v>
      </c>
      <c r="AE22" s="793"/>
      <c r="AF22" s="793"/>
      <c r="AG22" s="794">
        <v>1</v>
      </c>
      <c r="AH22" s="794"/>
      <c r="AI22" s="794"/>
      <c r="AJ22" s="794"/>
      <c r="AK22" s="795">
        <v>6370</v>
      </c>
      <c r="AL22" s="796"/>
      <c r="AM22" s="796"/>
      <c r="AN22" s="796"/>
      <c r="AO22" s="796"/>
      <c r="AP22" s="797"/>
      <c r="AQ22" s="798">
        <f t="shared" si="2"/>
        <v>76440</v>
      </c>
      <c r="AR22" s="798"/>
      <c r="AS22" s="798"/>
      <c r="AT22" s="798"/>
      <c r="AU22" s="798"/>
      <c r="AV22" s="798"/>
      <c r="AW22" s="798"/>
      <c r="AX22" s="798"/>
      <c r="AY22" s="802">
        <v>0</v>
      </c>
      <c r="AZ22" s="803"/>
      <c r="BA22" s="803"/>
      <c r="BB22" s="803"/>
      <c r="BC22" s="803"/>
      <c r="BD22" s="803"/>
      <c r="BE22" s="803"/>
      <c r="BF22" s="804"/>
      <c r="BG22" s="805">
        <f t="shared" si="3"/>
        <v>1047.1232876712329</v>
      </c>
      <c r="BH22" s="805"/>
      <c r="BI22" s="805"/>
      <c r="BJ22" s="805"/>
      <c r="BK22" s="805"/>
      <c r="BL22" s="805"/>
      <c r="BM22" s="805"/>
      <c r="BN22" s="805"/>
      <c r="BO22" s="802">
        <f t="shared" si="0"/>
        <v>10471.232876712329</v>
      </c>
      <c r="BP22" s="803"/>
      <c r="BQ22" s="803"/>
      <c r="BR22" s="803"/>
      <c r="BS22" s="803"/>
      <c r="BT22" s="803"/>
      <c r="BU22" s="803"/>
      <c r="BV22" s="804"/>
      <c r="BW22" s="805">
        <v>0</v>
      </c>
      <c r="BX22" s="805"/>
      <c r="BY22" s="805"/>
      <c r="BZ22" s="805"/>
      <c r="CA22" s="805"/>
      <c r="CB22" s="805"/>
      <c r="CC22" s="805"/>
      <c r="CD22" s="805"/>
      <c r="CE22" s="805">
        <v>0</v>
      </c>
      <c r="CF22" s="805"/>
      <c r="CG22" s="805"/>
      <c r="CH22" s="805"/>
      <c r="CI22" s="805"/>
      <c r="CJ22" s="805"/>
      <c r="CK22" s="805"/>
      <c r="CL22" s="805"/>
      <c r="CM22" s="805"/>
      <c r="CN22" s="805">
        <v>0</v>
      </c>
      <c r="CO22" s="805"/>
      <c r="CP22" s="805"/>
      <c r="CQ22" s="805"/>
      <c r="CR22" s="805"/>
      <c r="CS22" s="805"/>
      <c r="CT22" s="805"/>
      <c r="CU22" s="805"/>
      <c r="CV22" s="798">
        <f t="shared" si="1"/>
        <v>87958.356164383556</v>
      </c>
      <c r="CW22" s="798"/>
      <c r="CX22" s="798"/>
      <c r="CY22" s="798"/>
      <c r="CZ22" s="798"/>
      <c r="DA22" s="798"/>
      <c r="DB22" s="798"/>
      <c r="DC22" s="798"/>
      <c r="DD22" s="798"/>
      <c r="DE22" s="806"/>
    </row>
    <row r="23" spans="1:125" s="3" customFormat="1" ht="23.25" customHeight="1" x14ac:dyDescent="0.2">
      <c r="A23" s="790" t="s">
        <v>1954</v>
      </c>
      <c r="B23" s="791"/>
      <c r="C23" s="791"/>
      <c r="D23" s="791"/>
      <c r="E23" s="791"/>
      <c r="F23" s="791"/>
      <c r="G23" s="791"/>
      <c r="H23" s="791"/>
      <c r="I23" s="791"/>
      <c r="J23" s="791"/>
      <c r="K23" s="791"/>
      <c r="L23" s="791"/>
      <c r="M23" s="791"/>
      <c r="N23" s="791"/>
      <c r="O23" s="791"/>
      <c r="P23" s="792" t="s">
        <v>1959</v>
      </c>
      <c r="Q23" s="792"/>
      <c r="R23" s="792"/>
      <c r="S23" s="792"/>
      <c r="T23" s="792"/>
      <c r="U23" s="792"/>
      <c r="V23" s="792"/>
      <c r="W23" s="792"/>
      <c r="X23" s="792"/>
      <c r="Y23" s="792"/>
      <c r="Z23" s="792"/>
      <c r="AA23" s="792"/>
      <c r="AB23" s="792"/>
      <c r="AC23" s="792"/>
      <c r="AD23" s="793">
        <v>503</v>
      </c>
      <c r="AE23" s="793"/>
      <c r="AF23" s="793"/>
      <c r="AG23" s="794">
        <v>1</v>
      </c>
      <c r="AH23" s="794"/>
      <c r="AI23" s="794"/>
      <c r="AJ23" s="794"/>
      <c r="AK23" s="795">
        <v>6950</v>
      </c>
      <c r="AL23" s="796"/>
      <c r="AM23" s="796"/>
      <c r="AN23" s="796"/>
      <c r="AO23" s="796"/>
      <c r="AP23" s="797"/>
      <c r="AQ23" s="798">
        <f t="shared" si="2"/>
        <v>83400</v>
      </c>
      <c r="AR23" s="798"/>
      <c r="AS23" s="798"/>
      <c r="AT23" s="798"/>
      <c r="AU23" s="798"/>
      <c r="AV23" s="798"/>
      <c r="AW23" s="798"/>
      <c r="AX23" s="798"/>
      <c r="AY23" s="802">
        <v>0</v>
      </c>
      <c r="AZ23" s="803"/>
      <c r="BA23" s="803"/>
      <c r="BB23" s="803"/>
      <c r="BC23" s="803"/>
      <c r="BD23" s="803"/>
      <c r="BE23" s="803"/>
      <c r="BF23" s="804"/>
      <c r="BG23" s="805">
        <f t="shared" si="3"/>
        <v>1142.4657534246576</v>
      </c>
      <c r="BH23" s="805"/>
      <c r="BI23" s="805"/>
      <c r="BJ23" s="805"/>
      <c r="BK23" s="805"/>
      <c r="BL23" s="805"/>
      <c r="BM23" s="805"/>
      <c r="BN23" s="805"/>
      <c r="BO23" s="802">
        <f t="shared" si="0"/>
        <v>11424.657534246575</v>
      </c>
      <c r="BP23" s="803"/>
      <c r="BQ23" s="803"/>
      <c r="BR23" s="803"/>
      <c r="BS23" s="803"/>
      <c r="BT23" s="803"/>
      <c r="BU23" s="803"/>
      <c r="BV23" s="804"/>
      <c r="BW23" s="805">
        <v>0</v>
      </c>
      <c r="BX23" s="805"/>
      <c r="BY23" s="805"/>
      <c r="BZ23" s="805"/>
      <c r="CA23" s="805"/>
      <c r="CB23" s="805"/>
      <c r="CC23" s="805"/>
      <c r="CD23" s="805"/>
      <c r="CE23" s="805">
        <v>0</v>
      </c>
      <c r="CF23" s="805"/>
      <c r="CG23" s="805"/>
      <c r="CH23" s="805"/>
      <c r="CI23" s="805"/>
      <c r="CJ23" s="805"/>
      <c r="CK23" s="805"/>
      <c r="CL23" s="805"/>
      <c r="CM23" s="805"/>
      <c r="CN23" s="805">
        <v>0</v>
      </c>
      <c r="CO23" s="805"/>
      <c r="CP23" s="805"/>
      <c r="CQ23" s="805"/>
      <c r="CR23" s="805"/>
      <c r="CS23" s="805"/>
      <c r="CT23" s="805"/>
      <c r="CU23" s="805"/>
      <c r="CV23" s="798">
        <f t="shared" si="1"/>
        <v>95967.123287671231</v>
      </c>
      <c r="CW23" s="798"/>
      <c r="CX23" s="798"/>
      <c r="CY23" s="798"/>
      <c r="CZ23" s="798"/>
      <c r="DA23" s="798"/>
      <c r="DB23" s="798"/>
      <c r="DC23" s="798"/>
      <c r="DD23" s="798"/>
      <c r="DE23" s="806"/>
    </row>
    <row r="24" spans="1:125" s="3" customFormat="1" ht="23.25" customHeight="1" x14ac:dyDescent="0.2">
      <c r="A24" s="790" t="s">
        <v>1960</v>
      </c>
      <c r="B24" s="791"/>
      <c r="C24" s="791"/>
      <c r="D24" s="791"/>
      <c r="E24" s="791"/>
      <c r="F24" s="791"/>
      <c r="G24" s="791"/>
      <c r="H24" s="791"/>
      <c r="I24" s="791"/>
      <c r="J24" s="791"/>
      <c r="K24" s="791"/>
      <c r="L24" s="791"/>
      <c r="M24" s="791"/>
      <c r="N24" s="791"/>
      <c r="O24" s="791"/>
      <c r="P24" s="792" t="s">
        <v>1959</v>
      </c>
      <c r="Q24" s="792"/>
      <c r="R24" s="792"/>
      <c r="S24" s="792"/>
      <c r="T24" s="792"/>
      <c r="U24" s="792"/>
      <c r="V24" s="792"/>
      <c r="W24" s="792"/>
      <c r="X24" s="792"/>
      <c r="Y24" s="792"/>
      <c r="Z24" s="792"/>
      <c r="AA24" s="792"/>
      <c r="AB24" s="792"/>
      <c r="AC24" s="792"/>
      <c r="AD24" s="793">
        <v>503</v>
      </c>
      <c r="AE24" s="793"/>
      <c r="AF24" s="793"/>
      <c r="AG24" s="794">
        <v>1</v>
      </c>
      <c r="AH24" s="794"/>
      <c r="AI24" s="794"/>
      <c r="AJ24" s="794"/>
      <c r="AK24" s="795">
        <v>7566</v>
      </c>
      <c r="AL24" s="796"/>
      <c r="AM24" s="796"/>
      <c r="AN24" s="796"/>
      <c r="AO24" s="796"/>
      <c r="AP24" s="797"/>
      <c r="AQ24" s="798">
        <f t="shared" si="2"/>
        <v>90792</v>
      </c>
      <c r="AR24" s="798"/>
      <c r="AS24" s="798"/>
      <c r="AT24" s="798"/>
      <c r="AU24" s="798"/>
      <c r="AV24" s="798"/>
      <c r="AW24" s="798"/>
      <c r="AX24" s="798"/>
      <c r="AY24" s="802">
        <v>0</v>
      </c>
      <c r="AZ24" s="803"/>
      <c r="BA24" s="803"/>
      <c r="BB24" s="803"/>
      <c r="BC24" s="803"/>
      <c r="BD24" s="803"/>
      <c r="BE24" s="803"/>
      <c r="BF24" s="804"/>
      <c r="BG24" s="805">
        <f t="shared" si="3"/>
        <v>1243.7260273972604</v>
      </c>
      <c r="BH24" s="805"/>
      <c r="BI24" s="805"/>
      <c r="BJ24" s="805"/>
      <c r="BK24" s="805"/>
      <c r="BL24" s="805"/>
      <c r="BM24" s="805"/>
      <c r="BN24" s="805"/>
      <c r="BO24" s="802">
        <f t="shared" si="0"/>
        <v>12437.260273972603</v>
      </c>
      <c r="BP24" s="803"/>
      <c r="BQ24" s="803"/>
      <c r="BR24" s="803"/>
      <c r="BS24" s="803"/>
      <c r="BT24" s="803"/>
      <c r="BU24" s="803"/>
      <c r="BV24" s="804"/>
      <c r="BW24" s="805">
        <v>0</v>
      </c>
      <c r="BX24" s="805"/>
      <c r="BY24" s="805"/>
      <c r="BZ24" s="805"/>
      <c r="CA24" s="805"/>
      <c r="CB24" s="805"/>
      <c r="CC24" s="805"/>
      <c r="CD24" s="805"/>
      <c r="CE24" s="805">
        <v>0</v>
      </c>
      <c r="CF24" s="805"/>
      <c r="CG24" s="805"/>
      <c r="CH24" s="805"/>
      <c r="CI24" s="805"/>
      <c r="CJ24" s="805"/>
      <c r="CK24" s="805"/>
      <c r="CL24" s="805"/>
      <c r="CM24" s="805"/>
      <c r="CN24" s="805">
        <v>0</v>
      </c>
      <c r="CO24" s="805"/>
      <c r="CP24" s="805"/>
      <c r="CQ24" s="805"/>
      <c r="CR24" s="805"/>
      <c r="CS24" s="805"/>
      <c r="CT24" s="805"/>
      <c r="CU24" s="805"/>
      <c r="CV24" s="798">
        <f t="shared" si="1"/>
        <v>104472.98630136986</v>
      </c>
      <c r="CW24" s="798"/>
      <c r="CX24" s="798"/>
      <c r="CY24" s="798"/>
      <c r="CZ24" s="798"/>
      <c r="DA24" s="798"/>
      <c r="DB24" s="798"/>
      <c r="DC24" s="798"/>
      <c r="DD24" s="798"/>
      <c r="DE24" s="806"/>
      <c r="DU24" s="81"/>
    </row>
    <row r="25" spans="1:125" s="3" customFormat="1" ht="23.25" customHeight="1" x14ac:dyDescent="0.2">
      <c r="A25" s="790" t="s">
        <v>1961</v>
      </c>
      <c r="B25" s="791"/>
      <c r="C25" s="791"/>
      <c r="D25" s="791"/>
      <c r="E25" s="791"/>
      <c r="F25" s="791"/>
      <c r="G25" s="791"/>
      <c r="H25" s="791"/>
      <c r="I25" s="791"/>
      <c r="J25" s="791"/>
      <c r="K25" s="791"/>
      <c r="L25" s="791"/>
      <c r="M25" s="791"/>
      <c r="N25" s="791"/>
      <c r="O25" s="791"/>
      <c r="P25" s="792" t="s">
        <v>1962</v>
      </c>
      <c r="Q25" s="792"/>
      <c r="R25" s="792"/>
      <c r="S25" s="792"/>
      <c r="T25" s="792"/>
      <c r="U25" s="792"/>
      <c r="V25" s="792"/>
      <c r="W25" s="792"/>
      <c r="X25" s="792"/>
      <c r="Y25" s="792"/>
      <c r="Z25" s="792"/>
      <c r="AA25" s="792"/>
      <c r="AB25" s="792"/>
      <c r="AC25" s="792"/>
      <c r="AD25" s="793">
        <v>503</v>
      </c>
      <c r="AE25" s="793"/>
      <c r="AF25" s="793"/>
      <c r="AG25" s="794">
        <v>1</v>
      </c>
      <c r="AH25" s="794"/>
      <c r="AI25" s="794"/>
      <c r="AJ25" s="794"/>
      <c r="AK25" s="795">
        <v>6748</v>
      </c>
      <c r="AL25" s="796"/>
      <c r="AM25" s="796"/>
      <c r="AN25" s="796"/>
      <c r="AO25" s="796"/>
      <c r="AP25" s="797"/>
      <c r="AQ25" s="798">
        <f t="shared" si="2"/>
        <v>80976</v>
      </c>
      <c r="AR25" s="798"/>
      <c r="AS25" s="798"/>
      <c r="AT25" s="798"/>
      <c r="AU25" s="798"/>
      <c r="AV25" s="798"/>
      <c r="AW25" s="798"/>
      <c r="AX25" s="798"/>
      <c r="AY25" s="802">
        <v>0</v>
      </c>
      <c r="AZ25" s="803"/>
      <c r="BA25" s="803"/>
      <c r="BB25" s="803"/>
      <c r="BC25" s="803"/>
      <c r="BD25" s="803"/>
      <c r="BE25" s="803"/>
      <c r="BF25" s="804"/>
      <c r="BG25" s="805">
        <f t="shared" si="3"/>
        <v>1109.2602739726026</v>
      </c>
      <c r="BH25" s="805"/>
      <c r="BI25" s="805"/>
      <c r="BJ25" s="805"/>
      <c r="BK25" s="805"/>
      <c r="BL25" s="805"/>
      <c r="BM25" s="805"/>
      <c r="BN25" s="805"/>
      <c r="BO25" s="802">
        <f t="shared" si="0"/>
        <v>11092.602739726028</v>
      </c>
      <c r="BP25" s="803"/>
      <c r="BQ25" s="803"/>
      <c r="BR25" s="803"/>
      <c r="BS25" s="803"/>
      <c r="BT25" s="803"/>
      <c r="BU25" s="803"/>
      <c r="BV25" s="804"/>
      <c r="BW25" s="805">
        <v>0</v>
      </c>
      <c r="BX25" s="805"/>
      <c r="BY25" s="805"/>
      <c r="BZ25" s="805"/>
      <c r="CA25" s="805"/>
      <c r="CB25" s="805"/>
      <c r="CC25" s="805"/>
      <c r="CD25" s="805"/>
      <c r="CE25" s="805">
        <v>0</v>
      </c>
      <c r="CF25" s="805"/>
      <c r="CG25" s="805"/>
      <c r="CH25" s="805"/>
      <c r="CI25" s="805"/>
      <c r="CJ25" s="805"/>
      <c r="CK25" s="805"/>
      <c r="CL25" s="805"/>
      <c r="CM25" s="805"/>
      <c r="CN25" s="805">
        <v>0</v>
      </c>
      <c r="CO25" s="805"/>
      <c r="CP25" s="805"/>
      <c r="CQ25" s="805"/>
      <c r="CR25" s="805"/>
      <c r="CS25" s="805"/>
      <c r="CT25" s="805"/>
      <c r="CU25" s="805"/>
      <c r="CV25" s="798">
        <f t="shared" si="1"/>
        <v>93177.863013698632</v>
      </c>
      <c r="CW25" s="798"/>
      <c r="CX25" s="798"/>
      <c r="CY25" s="798"/>
      <c r="CZ25" s="798"/>
      <c r="DA25" s="798"/>
      <c r="DB25" s="798"/>
      <c r="DC25" s="798"/>
      <c r="DD25" s="798"/>
      <c r="DE25" s="806"/>
    </row>
    <row r="26" spans="1:125" s="3" customFormat="1" ht="23.25" customHeight="1" x14ac:dyDescent="0.2">
      <c r="A26" s="790" t="s">
        <v>1961</v>
      </c>
      <c r="B26" s="791"/>
      <c r="C26" s="791"/>
      <c r="D26" s="791"/>
      <c r="E26" s="791"/>
      <c r="F26" s="791"/>
      <c r="G26" s="791"/>
      <c r="H26" s="791"/>
      <c r="I26" s="791"/>
      <c r="J26" s="791"/>
      <c r="K26" s="791"/>
      <c r="L26" s="791"/>
      <c r="M26" s="791"/>
      <c r="N26" s="791"/>
      <c r="O26" s="791"/>
      <c r="P26" s="792" t="s">
        <v>1963</v>
      </c>
      <c r="Q26" s="792"/>
      <c r="R26" s="792"/>
      <c r="S26" s="792"/>
      <c r="T26" s="792"/>
      <c r="U26" s="792"/>
      <c r="V26" s="792"/>
      <c r="W26" s="792"/>
      <c r="X26" s="792"/>
      <c r="Y26" s="792"/>
      <c r="Z26" s="792"/>
      <c r="AA26" s="792"/>
      <c r="AB26" s="792"/>
      <c r="AC26" s="792"/>
      <c r="AD26" s="793">
        <v>503</v>
      </c>
      <c r="AE26" s="793"/>
      <c r="AF26" s="793"/>
      <c r="AG26" s="794">
        <v>1</v>
      </c>
      <c r="AH26" s="794"/>
      <c r="AI26" s="794"/>
      <c r="AJ26" s="794"/>
      <c r="AK26" s="795">
        <v>9360</v>
      </c>
      <c r="AL26" s="796"/>
      <c r="AM26" s="796"/>
      <c r="AN26" s="796"/>
      <c r="AO26" s="796"/>
      <c r="AP26" s="797"/>
      <c r="AQ26" s="798">
        <f t="shared" si="2"/>
        <v>112320</v>
      </c>
      <c r="AR26" s="798"/>
      <c r="AS26" s="798"/>
      <c r="AT26" s="798"/>
      <c r="AU26" s="798"/>
      <c r="AV26" s="798"/>
      <c r="AW26" s="798"/>
      <c r="AX26" s="798"/>
      <c r="AY26" s="802">
        <v>0</v>
      </c>
      <c r="AZ26" s="803"/>
      <c r="BA26" s="803"/>
      <c r="BB26" s="803"/>
      <c r="BC26" s="803"/>
      <c r="BD26" s="803"/>
      <c r="BE26" s="803"/>
      <c r="BF26" s="804"/>
      <c r="BG26" s="805">
        <f t="shared" si="3"/>
        <v>1538.6301369863013</v>
      </c>
      <c r="BH26" s="805"/>
      <c r="BI26" s="805"/>
      <c r="BJ26" s="805"/>
      <c r="BK26" s="805"/>
      <c r="BL26" s="805"/>
      <c r="BM26" s="805"/>
      <c r="BN26" s="805"/>
      <c r="BO26" s="802">
        <f t="shared" si="0"/>
        <v>15386.301369863015</v>
      </c>
      <c r="BP26" s="803"/>
      <c r="BQ26" s="803"/>
      <c r="BR26" s="803"/>
      <c r="BS26" s="803"/>
      <c r="BT26" s="803"/>
      <c r="BU26" s="803"/>
      <c r="BV26" s="804"/>
      <c r="BW26" s="805">
        <v>0</v>
      </c>
      <c r="BX26" s="805"/>
      <c r="BY26" s="805"/>
      <c r="BZ26" s="805"/>
      <c r="CA26" s="805"/>
      <c r="CB26" s="805"/>
      <c r="CC26" s="805"/>
      <c r="CD26" s="805"/>
      <c r="CE26" s="805">
        <v>0</v>
      </c>
      <c r="CF26" s="805"/>
      <c r="CG26" s="805"/>
      <c r="CH26" s="805"/>
      <c r="CI26" s="805"/>
      <c r="CJ26" s="805"/>
      <c r="CK26" s="805"/>
      <c r="CL26" s="805"/>
      <c r="CM26" s="805"/>
      <c r="CN26" s="805">
        <v>0</v>
      </c>
      <c r="CO26" s="805"/>
      <c r="CP26" s="805"/>
      <c r="CQ26" s="805"/>
      <c r="CR26" s="805"/>
      <c r="CS26" s="805"/>
      <c r="CT26" s="805"/>
      <c r="CU26" s="805"/>
      <c r="CV26" s="798">
        <f t="shared" si="1"/>
        <v>129244.93150684932</v>
      </c>
      <c r="CW26" s="798"/>
      <c r="CX26" s="798"/>
      <c r="CY26" s="798"/>
      <c r="CZ26" s="798"/>
      <c r="DA26" s="798"/>
      <c r="DB26" s="798"/>
      <c r="DC26" s="798"/>
      <c r="DD26" s="798"/>
      <c r="DE26" s="806"/>
    </row>
    <row r="27" spans="1:125" s="3" customFormat="1" ht="23.25" customHeight="1" x14ac:dyDescent="0.2">
      <c r="A27" s="790" t="s">
        <v>1960</v>
      </c>
      <c r="B27" s="791"/>
      <c r="C27" s="791"/>
      <c r="D27" s="791"/>
      <c r="E27" s="791"/>
      <c r="F27" s="791"/>
      <c r="G27" s="791"/>
      <c r="H27" s="791"/>
      <c r="I27" s="791"/>
      <c r="J27" s="791"/>
      <c r="K27" s="791"/>
      <c r="L27" s="791"/>
      <c r="M27" s="791"/>
      <c r="N27" s="791"/>
      <c r="O27" s="791"/>
      <c r="P27" s="792" t="s">
        <v>1963</v>
      </c>
      <c r="Q27" s="792"/>
      <c r="R27" s="792"/>
      <c r="S27" s="792"/>
      <c r="T27" s="792"/>
      <c r="U27" s="792"/>
      <c r="V27" s="792"/>
      <c r="W27" s="792"/>
      <c r="X27" s="792"/>
      <c r="Y27" s="792"/>
      <c r="Z27" s="792"/>
      <c r="AA27" s="792"/>
      <c r="AB27" s="792"/>
      <c r="AC27" s="792"/>
      <c r="AD27" s="793">
        <v>503</v>
      </c>
      <c r="AE27" s="793"/>
      <c r="AF27" s="793"/>
      <c r="AG27" s="794">
        <v>1</v>
      </c>
      <c r="AH27" s="794"/>
      <c r="AI27" s="794"/>
      <c r="AJ27" s="794"/>
      <c r="AK27" s="795">
        <v>6370</v>
      </c>
      <c r="AL27" s="796"/>
      <c r="AM27" s="796"/>
      <c r="AN27" s="796"/>
      <c r="AO27" s="796"/>
      <c r="AP27" s="797"/>
      <c r="AQ27" s="798">
        <f t="shared" si="2"/>
        <v>76440</v>
      </c>
      <c r="AR27" s="798"/>
      <c r="AS27" s="798"/>
      <c r="AT27" s="798"/>
      <c r="AU27" s="798"/>
      <c r="AV27" s="798"/>
      <c r="AW27" s="798"/>
      <c r="AX27" s="798"/>
      <c r="AY27" s="802">
        <v>0</v>
      </c>
      <c r="AZ27" s="803"/>
      <c r="BA27" s="803"/>
      <c r="BB27" s="803"/>
      <c r="BC27" s="803"/>
      <c r="BD27" s="803"/>
      <c r="BE27" s="803"/>
      <c r="BF27" s="804"/>
      <c r="BG27" s="805">
        <f t="shared" si="3"/>
        <v>1047.1232876712329</v>
      </c>
      <c r="BH27" s="805"/>
      <c r="BI27" s="805"/>
      <c r="BJ27" s="805"/>
      <c r="BK27" s="805"/>
      <c r="BL27" s="805"/>
      <c r="BM27" s="805"/>
      <c r="BN27" s="805"/>
      <c r="BO27" s="802">
        <f t="shared" si="0"/>
        <v>10471.232876712329</v>
      </c>
      <c r="BP27" s="803"/>
      <c r="BQ27" s="803"/>
      <c r="BR27" s="803"/>
      <c r="BS27" s="803"/>
      <c r="BT27" s="803"/>
      <c r="BU27" s="803"/>
      <c r="BV27" s="804"/>
      <c r="BW27" s="805">
        <v>0</v>
      </c>
      <c r="BX27" s="805"/>
      <c r="BY27" s="805"/>
      <c r="BZ27" s="805"/>
      <c r="CA27" s="805"/>
      <c r="CB27" s="805"/>
      <c r="CC27" s="805"/>
      <c r="CD27" s="805"/>
      <c r="CE27" s="805">
        <v>0</v>
      </c>
      <c r="CF27" s="805"/>
      <c r="CG27" s="805"/>
      <c r="CH27" s="805"/>
      <c r="CI27" s="805"/>
      <c r="CJ27" s="805"/>
      <c r="CK27" s="805"/>
      <c r="CL27" s="805"/>
      <c r="CM27" s="805"/>
      <c r="CN27" s="805">
        <v>0</v>
      </c>
      <c r="CO27" s="805"/>
      <c r="CP27" s="805"/>
      <c r="CQ27" s="805"/>
      <c r="CR27" s="805"/>
      <c r="CS27" s="805"/>
      <c r="CT27" s="805"/>
      <c r="CU27" s="805"/>
      <c r="CV27" s="798">
        <f t="shared" si="1"/>
        <v>87958.356164383556</v>
      </c>
      <c r="CW27" s="798"/>
      <c r="CX27" s="798"/>
      <c r="CY27" s="798"/>
      <c r="CZ27" s="798"/>
      <c r="DA27" s="798"/>
      <c r="DB27" s="798"/>
      <c r="DC27" s="798"/>
      <c r="DD27" s="798"/>
      <c r="DE27" s="806"/>
    </row>
    <row r="28" spans="1:125" s="3" customFormat="1" ht="23.25" customHeight="1" x14ac:dyDescent="0.2">
      <c r="A28" s="790" t="s">
        <v>1964</v>
      </c>
      <c r="B28" s="791"/>
      <c r="C28" s="791"/>
      <c r="D28" s="791"/>
      <c r="E28" s="791"/>
      <c r="F28" s="791"/>
      <c r="G28" s="791"/>
      <c r="H28" s="791"/>
      <c r="I28" s="791"/>
      <c r="J28" s="791"/>
      <c r="K28" s="791"/>
      <c r="L28" s="791"/>
      <c r="M28" s="791"/>
      <c r="N28" s="791"/>
      <c r="O28" s="791"/>
      <c r="P28" s="792" t="s">
        <v>1965</v>
      </c>
      <c r="Q28" s="792"/>
      <c r="R28" s="792"/>
      <c r="S28" s="792"/>
      <c r="T28" s="792"/>
      <c r="U28" s="792"/>
      <c r="V28" s="792"/>
      <c r="W28" s="792"/>
      <c r="X28" s="792"/>
      <c r="Y28" s="792"/>
      <c r="Z28" s="792"/>
      <c r="AA28" s="792"/>
      <c r="AB28" s="792"/>
      <c r="AC28" s="792"/>
      <c r="AD28" s="793">
        <v>503</v>
      </c>
      <c r="AE28" s="793"/>
      <c r="AF28" s="793"/>
      <c r="AG28" s="794">
        <v>1</v>
      </c>
      <c r="AH28" s="794"/>
      <c r="AI28" s="794"/>
      <c r="AJ28" s="794"/>
      <c r="AK28" s="795">
        <v>25706</v>
      </c>
      <c r="AL28" s="796"/>
      <c r="AM28" s="796"/>
      <c r="AN28" s="796"/>
      <c r="AO28" s="796"/>
      <c r="AP28" s="797"/>
      <c r="AQ28" s="798">
        <f t="shared" si="2"/>
        <v>308472</v>
      </c>
      <c r="AR28" s="798"/>
      <c r="AS28" s="798"/>
      <c r="AT28" s="798"/>
      <c r="AU28" s="798"/>
      <c r="AV28" s="798"/>
      <c r="AW28" s="798"/>
      <c r="AX28" s="798"/>
      <c r="AY28" s="802">
        <v>0</v>
      </c>
      <c r="AZ28" s="803"/>
      <c r="BA28" s="803"/>
      <c r="BB28" s="803"/>
      <c r="BC28" s="803"/>
      <c r="BD28" s="803"/>
      <c r="BE28" s="803"/>
      <c r="BF28" s="804"/>
      <c r="BG28" s="805">
        <f t="shared" si="3"/>
        <v>4225.6438356164381</v>
      </c>
      <c r="BH28" s="805"/>
      <c r="BI28" s="805"/>
      <c r="BJ28" s="805"/>
      <c r="BK28" s="805"/>
      <c r="BL28" s="805"/>
      <c r="BM28" s="805"/>
      <c r="BN28" s="805"/>
      <c r="BO28" s="802">
        <f t="shared" si="0"/>
        <v>42256.438356164377</v>
      </c>
      <c r="BP28" s="803"/>
      <c r="BQ28" s="803"/>
      <c r="BR28" s="803"/>
      <c r="BS28" s="803"/>
      <c r="BT28" s="803"/>
      <c r="BU28" s="803"/>
      <c r="BV28" s="804"/>
      <c r="BW28" s="805">
        <v>0</v>
      </c>
      <c r="BX28" s="805"/>
      <c r="BY28" s="805"/>
      <c r="BZ28" s="805"/>
      <c r="CA28" s="805"/>
      <c r="CB28" s="805"/>
      <c r="CC28" s="805"/>
      <c r="CD28" s="805"/>
      <c r="CE28" s="805">
        <v>0</v>
      </c>
      <c r="CF28" s="805"/>
      <c r="CG28" s="805"/>
      <c r="CH28" s="805"/>
      <c r="CI28" s="805"/>
      <c r="CJ28" s="805"/>
      <c r="CK28" s="805"/>
      <c r="CL28" s="805"/>
      <c r="CM28" s="805"/>
      <c r="CN28" s="805">
        <v>0</v>
      </c>
      <c r="CO28" s="805"/>
      <c r="CP28" s="805"/>
      <c r="CQ28" s="805"/>
      <c r="CR28" s="805"/>
      <c r="CS28" s="805"/>
      <c r="CT28" s="805"/>
      <c r="CU28" s="805"/>
      <c r="CV28" s="798">
        <f t="shared" si="1"/>
        <v>354954.08219178079</v>
      </c>
      <c r="CW28" s="798"/>
      <c r="CX28" s="798"/>
      <c r="CY28" s="798"/>
      <c r="CZ28" s="798"/>
      <c r="DA28" s="798"/>
      <c r="DB28" s="798"/>
      <c r="DC28" s="798"/>
      <c r="DD28" s="798"/>
      <c r="DE28" s="806"/>
    </row>
    <row r="29" spans="1:125" s="3" customFormat="1" ht="23.25" customHeight="1" x14ac:dyDescent="0.2">
      <c r="A29" s="790" t="s">
        <v>1943</v>
      </c>
      <c r="B29" s="791"/>
      <c r="C29" s="791"/>
      <c r="D29" s="791"/>
      <c r="E29" s="791"/>
      <c r="F29" s="791"/>
      <c r="G29" s="791"/>
      <c r="H29" s="791"/>
      <c r="I29" s="791"/>
      <c r="J29" s="791"/>
      <c r="K29" s="791"/>
      <c r="L29" s="791"/>
      <c r="M29" s="791"/>
      <c r="N29" s="791"/>
      <c r="O29" s="791"/>
      <c r="P29" s="792" t="s">
        <v>1965</v>
      </c>
      <c r="Q29" s="792"/>
      <c r="R29" s="792"/>
      <c r="S29" s="792"/>
      <c r="T29" s="792"/>
      <c r="U29" s="792"/>
      <c r="V29" s="792"/>
      <c r="W29" s="792"/>
      <c r="X29" s="792"/>
      <c r="Y29" s="792"/>
      <c r="Z29" s="792"/>
      <c r="AA29" s="792"/>
      <c r="AB29" s="792"/>
      <c r="AC29" s="792"/>
      <c r="AD29" s="793">
        <v>503</v>
      </c>
      <c r="AE29" s="793"/>
      <c r="AF29" s="793"/>
      <c r="AG29" s="794">
        <v>1</v>
      </c>
      <c r="AH29" s="794"/>
      <c r="AI29" s="794"/>
      <c r="AJ29" s="794"/>
      <c r="AK29" s="795">
        <v>6922</v>
      </c>
      <c r="AL29" s="796"/>
      <c r="AM29" s="796"/>
      <c r="AN29" s="796"/>
      <c r="AO29" s="796"/>
      <c r="AP29" s="797"/>
      <c r="AQ29" s="798">
        <f t="shared" si="2"/>
        <v>83064</v>
      </c>
      <c r="AR29" s="798"/>
      <c r="AS29" s="798"/>
      <c r="AT29" s="798"/>
      <c r="AU29" s="798"/>
      <c r="AV29" s="798"/>
      <c r="AW29" s="798"/>
      <c r="AX29" s="798"/>
      <c r="AY29" s="802">
        <v>0</v>
      </c>
      <c r="AZ29" s="803"/>
      <c r="BA29" s="803"/>
      <c r="BB29" s="803"/>
      <c r="BC29" s="803"/>
      <c r="BD29" s="803"/>
      <c r="BE29" s="803"/>
      <c r="BF29" s="804"/>
      <c r="BG29" s="805">
        <f t="shared" si="3"/>
        <v>1137.8630136986301</v>
      </c>
      <c r="BH29" s="805"/>
      <c r="BI29" s="805"/>
      <c r="BJ29" s="805"/>
      <c r="BK29" s="805"/>
      <c r="BL29" s="805"/>
      <c r="BM29" s="805"/>
      <c r="BN29" s="805"/>
      <c r="BO29" s="802">
        <f t="shared" si="0"/>
        <v>11378.630136986301</v>
      </c>
      <c r="BP29" s="803"/>
      <c r="BQ29" s="803"/>
      <c r="BR29" s="803"/>
      <c r="BS29" s="803"/>
      <c r="BT29" s="803"/>
      <c r="BU29" s="803"/>
      <c r="BV29" s="804"/>
      <c r="BW29" s="805">
        <v>0</v>
      </c>
      <c r="BX29" s="805"/>
      <c r="BY29" s="805"/>
      <c r="BZ29" s="805"/>
      <c r="CA29" s="805"/>
      <c r="CB29" s="805"/>
      <c r="CC29" s="805"/>
      <c r="CD29" s="805"/>
      <c r="CE29" s="805">
        <v>0</v>
      </c>
      <c r="CF29" s="805"/>
      <c r="CG29" s="805"/>
      <c r="CH29" s="805"/>
      <c r="CI29" s="805"/>
      <c r="CJ29" s="805"/>
      <c r="CK29" s="805"/>
      <c r="CL29" s="805"/>
      <c r="CM29" s="805"/>
      <c r="CN29" s="805">
        <v>0</v>
      </c>
      <c r="CO29" s="805"/>
      <c r="CP29" s="805"/>
      <c r="CQ29" s="805"/>
      <c r="CR29" s="805"/>
      <c r="CS29" s="805"/>
      <c r="CT29" s="805"/>
      <c r="CU29" s="805"/>
      <c r="CV29" s="798">
        <f t="shared" si="1"/>
        <v>95580.493150684939</v>
      </c>
      <c r="CW29" s="798"/>
      <c r="CX29" s="798"/>
      <c r="CY29" s="798"/>
      <c r="CZ29" s="798"/>
      <c r="DA29" s="798"/>
      <c r="DB29" s="798"/>
      <c r="DC29" s="798"/>
      <c r="DD29" s="798"/>
      <c r="DE29" s="806"/>
    </row>
    <row r="30" spans="1:125" s="3" customFormat="1" ht="23.25" customHeight="1" x14ac:dyDescent="0.2">
      <c r="A30" s="799" t="s">
        <v>1943</v>
      </c>
      <c r="B30" s="800"/>
      <c r="C30" s="800"/>
      <c r="D30" s="800"/>
      <c r="E30" s="800"/>
      <c r="F30" s="800"/>
      <c r="G30" s="800"/>
      <c r="H30" s="800"/>
      <c r="I30" s="800"/>
      <c r="J30" s="800"/>
      <c r="K30" s="800"/>
      <c r="L30" s="800"/>
      <c r="M30" s="800"/>
      <c r="N30" s="800"/>
      <c r="O30" s="801"/>
      <c r="P30" s="792" t="s">
        <v>1965</v>
      </c>
      <c r="Q30" s="792"/>
      <c r="R30" s="792"/>
      <c r="S30" s="792"/>
      <c r="T30" s="792"/>
      <c r="U30" s="792"/>
      <c r="V30" s="792"/>
      <c r="W30" s="792"/>
      <c r="X30" s="792"/>
      <c r="Y30" s="792"/>
      <c r="Z30" s="792"/>
      <c r="AA30" s="792"/>
      <c r="AB30" s="792"/>
      <c r="AC30" s="792"/>
      <c r="AD30" s="793">
        <v>503</v>
      </c>
      <c r="AE30" s="793"/>
      <c r="AF30" s="793"/>
      <c r="AG30" s="794">
        <v>1</v>
      </c>
      <c r="AH30" s="794"/>
      <c r="AI30" s="794"/>
      <c r="AJ30" s="794"/>
      <c r="AK30" s="795">
        <v>6562</v>
      </c>
      <c r="AL30" s="796"/>
      <c r="AM30" s="796"/>
      <c r="AN30" s="796"/>
      <c r="AO30" s="796"/>
      <c r="AP30" s="797"/>
      <c r="AQ30" s="798">
        <f t="shared" si="2"/>
        <v>78744</v>
      </c>
      <c r="AR30" s="798"/>
      <c r="AS30" s="798"/>
      <c r="AT30" s="798"/>
      <c r="AU30" s="798"/>
      <c r="AV30" s="798"/>
      <c r="AW30" s="798"/>
      <c r="AX30" s="798"/>
      <c r="AY30" s="802">
        <v>0</v>
      </c>
      <c r="AZ30" s="803"/>
      <c r="BA30" s="803"/>
      <c r="BB30" s="803"/>
      <c r="BC30" s="803"/>
      <c r="BD30" s="803"/>
      <c r="BE30" s="803"/>
      <c r="BF30" s="804"/>
      <c r="BG30" s="805">
        <f t="shared" si="3"/>
        <v>1078.6849315068494</v>
      </c>
      <c r="BH30" s="805"/>
      <c r="BI30" s="805"/>
      <c r="BJ30" s="805"/>
      <c r="BK30" s="805"/>
      <c r="BL30" s="805"/>
      <c r="BM30" s="805"/>
      <c r="BN30" s="805"/>
      <c r="BO30" s="802">
        <f t="shared" si="0"/>
        <v>10786.849315068494</v>
      </c>
      <c r="BP30" s="803"/>
      <c r="BQ30" s="803"/>
      <c r="BR30" s="803"/>
      <c r="BS30" s="803"/>
      <c r="BT30" s="803"/>
      <c r="BU30" s="803"/>
      <c r="BV30" s="804"/>
      <c r="BW30" s="805">
        <v>0</v>
      </c>
      <c r="BX30" s="805"/>
      <c r="BY30" s="805"/>
      <c r="BZ30" s="805"/>
      <c r="CA30" s="805"/>
      <c r="CB30" s="805"/>
      <c r="CC30" s="805"/>
      <c r="CD30" s="805"/>
      <c r="CE30" s="805">
        <v>0</v>
      </c>
      <c r="CF30" s="805"/>
      <c r="CG30" s="805"/>
      <c r="CH30" s="805"/>
      <c r="CI30" s="805"/>
      <c r="CJ30" s="805"/>
      <c r="CK30" s="805"/>
      <c r="CL30" s="805"/>
      <c r="CM30" s="805"/>
      <c r="CN30" s="805">
        <v>0</v>
      </c>
      <c r="CO30" s="805"/>
      <c r="CP30" s="805"/>
      <c r="CQ30" s="805"/>
      <c r="CR30" s="805"/>
      <c r="CS30" s="805"/>
      <c r="CT30" s="805"/>
      <c r="CU30" s="805"/>
      <c r="CV30" s="798">
        <f t="shared" si="1"/>
        <v>90609.534246575349</v>
      </c>
      <c r="CW30" s="798"/>
      <c r="CX30" s="798"/>
      <c r="CY30" s="798"/>
      <c r="CZ30" s="798"/>
      <c r="DA30" s="798"/>
      <c r="DB30" s="798"/>
      <c r="DC30" s="798"/>
      <c r="DD30" s="798"/>
      <c r="DE30" s="806"/>
      <c r="DS30" s="81"/>
    </row>
    <row r="31" spans="1:125" s="3" customFormat="1" ht="23.25" customHeight="1" x14ac:dyDescent="0.2">
      <c r="A31" s="799" t="s">
        <v>1943</v>
      </c>
      <c r="B31" s="800"/>
      <c r="C31" s="800"/>
      <c r="D31" s="800"/>
      <c r="E31" s="800"/>
      <c r="F31" s="800"/>
      <c r="G31" s="800"/>
      <c r="H31" s="800"/>
      <c r="I31" s="800"/>
      <c r="J31" s="800"/>
      <c r="K31" s="800"/>
      <c r="L31" s="800"/>
      <c r="M31" s="800"/>
      <c r="N31" s="800"/>
      <c r="O31" s="801"/>
      <c r="P31" s="792" t="s">
        <v>1965</v>
      </c>
      <c r="Q31" s="792"/>
      <c r="R31" s="792"/>
      <c r="S31" s="792"/>
      <c r="T31" s="792"/>
      <c r="U31" s="792"/>
      <c r="V31" s="792"/>
      <c r="W31" s="792"/>
      <c r="X31" s="792"/>
      <c r="Y31" s="792"/>
      <c r="Z31" s="792"/>
      <c r="AA31" s="792"/>
      <c r="AB31" s="792"/>
      <c r="AC31" s="792"/>
      <c r="AD31" s="793">
        <v>503</v>
      </c>
      <c r="AE31" s="793"/>
      <c r="AF31" s="793"/>
      <c r="AG31" s="794">
        <v>1</v>
      </c>
      <c r="AH31" s="794"/>
      <c r="AI31" s="794"/>
      <c r="AJ31" s="794"/>
      <c r="AK31" s="795">
        <v>6922</v>
      </c>
      <c r="AL31" s="796"/>
      <c r="AM31" s="796"/>
      <c r="AN31" s="796"/>
      <c r="AO31" s="796"/>
      <c r="AP31" s="797"/>
      <c r="AQ31" s="798">
        <f t="shared" si="2"/>
        <v>83064</v>
      </c>
      <c r="AR31" s="798"/>
      <c r="AS31" s="798"/>
      <c r="AT31" s="798"/>
      <c r="AU31" s="798"/>
      <c r="AV31" s="798"/>
      <c r="AW31" s="798"/>
      <c r="AX31" s="798"/>
      <c r="AY31" s="802">
        <v>0</v>
      </c>
      <c r="AZ31" s="803"/>
      <c r="BA31" s="803"/>
      <c r="BB31" s="803"/>
      <c r="BC31" s="803"/>
      <c r="BD31" s="803"/>
      <c r="BE31" s="803"/>
      <c r="BF31" s="804"/>
      <c r="BG31" s="805">
        <f t="shared" si="3"/>
        <v>1137.8630136986301</v>
      </c>
      <c r="BH31" s="805"/>
      <c r="BI31" s="805"/>
      <c r="BJ31" s="805"/>
      <c r="BK31" s="805"/>
      <c r="BL31" s="805"/>
      <c r="BM31" s="805"/>
      <c r="BN31" s="805"/>
      <c r="BO31" s="802">
        <f t="shared" si="0"/>
        <v>11378.630136986301</v>
      </c>
      <c r="BP31" s="803"/>
      <c r="BQ31" s="803"/>
      <c r="BR31" s="803"/>
      <c r="BS31" s="803"/>
      <c r="BT31" s="803"/>
      <c r="BU31" s="803"/>
      <c r="BV31" s="804"/>
      <c r="BW31" s="805">
        <v>0</v>
      </c>
      <c r="BX31" s="805"/>
      <c r="BY31" s="805"/>
      <c r="BZ31" s="805"/>
      <c r="CA31" s="805"/>
      <c r="CB31" s="805"/>
      <c r="CC31" s="805"/>
      <c r="CD31" s="805"/>
      <c r="CE31" s="805">
        <v>0</v>
      </c>
      <c r="CF31" s="805"/>
      <c r="CG31" s="805"/>
      <c r="CH31" s="805"/>
      <c r="CI31" s="805"/>
      <c r="CJ31" s="805"/>
      <c r="CK31" s="805"/>
      <c r="CL31" s="805"/>
      <c r="CM31" s="805"/>
      <c r="CN31" s="805">
        <v>0</v>
      </c>
      <c r="CO31" s="805"/>
      <c r="CP31" s="805"/>
      <c r="CQ31" s="805"/>
      <c r="CR31" s="805"/>
      <c r="CS31" s="805"/>
      <c r="CT31" s="805"/>
      <c r="CU31" s="805"/>
      <c r="CV31" s="798">
        <f t="shared" si="1"/>
        <v>95580.493150684939</v>
      </c>
      <c r="CW31" s="798"/>
      <c r="CX31" s="798"/>
      <c r="CY31" s="798"/>
      <c r="CZ31" s="798"/>
      <c r="DA31" s="798"/>
      <c r="DB31" s="798"/>
      <c r="DC31" s="798"/>
      <c r="DD31" s="798"/>
      <c r="DE31" s="806"/>
    </row>
    <row r="32" spans="1:125" s="3" customFormat="1" ht="23.25" customHeight="1" x14ac:dyDescent="0.2">
      <c r="A32" s="799" t="s">
        <v>1960</v>
      </c>
      <c r="B32" s="800"/>
      <c r="C32" s="800"/>
      <c r="D32" s="800"/>
      <c r="E32" s="800"/>
      <c r="F32" s="800"/>
      <c r="G32" s="800"/>
      <c r="H32" s="800"/>
      <c r="I32" s="800"/>
      <c r="J32" s="800"/>
      <c r="K32" s="800"/>
      <c r="L32" s="800"/>
      <c r="M32" s="800"/>
      <c r="N32" s="800"/>
      <c r="O32" s="801"/>
      <c r="P32" s="792" t="s">
        <v>1966</v>
      </c>
      <c r="Q32" s="792"/>
      <c r="R32" s="792"/>
      <c r="S32" s="792"/>
      <c r="T32" s="792"/>
      <c r="U32" s="792"/>
      <c r="V32" s="792"/>
      <c r="W32" s="792"/>
      <c r="X32" s="792"/>
      <c r="Y32" s="792"/>
      <c r="Z32" s="792"/>
      <c r="AA32" s="792"/>
      <c r="AB32" s="792"/>
      <c r="AC32" s="792"/>
      <c r="AD32" s="793">
        <v>503</v>
      </c>
      <c r="AE32" s="793"/>
      <c r="AF32" s="793"/>
      <c r="AG32" s="794">
        <v>1</v>
      </c>
      <c r="AH32" s="794"/>
      <c r="AI32" s="794"/>
      <c r="AJ32" s="794"/>
      <c r="AK32" s="795">
        <v>6748</v>
      </c>
      <c r="AL32" s="796"/>
      <c r="AM32" s="796"/>
      <c r="AN32" s="796"/>
      <c r="AO32" s="796"/>
      <c r="AP32" s="797"/>
      <c r="AQ32" s="798">
        <f t="shared" si="2"/>
        <v>80976</v>
      </c>
      <c r="AR32" s="798"/>
      <c r="AS32" s="798"/>
      <c r="AT32" s="798"/>
      <c r="AU32" s="798"/>
      <c r="AV32" s="798"/>
      <c r="AW32" s="798"/>
      <c r="AX32" s="798"/>
      <c r="AY32" s="802">
        <v>0</v>
      </c>
      <c r="AZ32" s="803"/>
      <c r="BA32" s="803"/>
      <c r="BB32" s="803"/>
      <c r="BC32" s="803"/>
      <c r="BD32" s="803"/>
      <c r="BE32" s="803"/>
      <c r="BF32" s="804"/>
      <c r="BG32" s="805">
        <f t="shared" si="3"/>
        <v>1109.2602739726026</v>
      </c>
      <c r="BH32" s="805"/>
      <c r="BI32" s="805"/>
      <c r="BJ32" s="805"/>
      <c r="BK32" s="805"/>
      <c r="BL32" s="805"/>
      <c r="BM32" s="805"/>
      <c r="BN32" s="805"/>
      <c r="BO32" s="802">
        <f t="shared" si="0"/>
        <v>11092.602739726028</v>
      </c>
      <c r="BP32" s="803"/>
      <c r="BQ32" s="803"/>
      <c r="BR32" s="803"/>
      <c r="BS32" s="803"/>
      <c r="BT32" s="803"/>
      <c r="BU32" s="803"/>
      <c r="BV32" s="804"/>
      <c r="BW32" s="805">
        <v>0</v>
      </c>
      <c r="BX32" s="805"/>
      <c r="BY32" s="805"/>
      <c r="BZ32" s="805"/>
      <c r="CA32" s="805"/>
      <c r="CB32" s="805"/>
      <c r="CC32" s="805"/>
      <c r="CD32" s="805"/>
      <c r="CE32" s="805">
        <v>0</v>
      </c>
      <c r="CF32" s="805"/>
      <c r="CG32" s="805"/>
      <c r="CH32" s="805"/>
      <c r="CI32" s="805"/>
      <c r="CJ32" s="805"/>
      <c r="CK32" s="805"/>
      <c r="CL32" s="805"/>
      <c r="CM32" s="805"/>
      <c r="CN32" s="805">
        <v>0</v>
      </c>
      <c r="CO32" s="805"/>
      <c r="CP32" s="805"/>
      <c r="CQ32" s="805"/>
      <c r="CR32" s="805"/>
      <c r="CS32" s="805"/>
      <c r="CT32" s="805"/>
      <c r="CU32" s="805"/>
      <c r="CV32" s="798">
        <f t="shared" si="1"/>
        <v>93177.863013698632</v>
      </c>
      <c r="CW32" s="798"/>
      <c r="CX32" s="798"/>
      <c r="CY32" s="798"/>
      <c r="CZ32" s="798"/>
      <c r="DA32" s="798"/>
      <c r="DB32" s="798"/>
      <c r="DC32" s="798"/>
      <c r="DD32" s="798"/>
      <c r="DE32" s="806"/>
    </row>
    <row r="33" spans="1:123" s="3" customFormat="1" ht="23.25" customHeight="1" x14ac:dyDescent="0.2">
      <c r="A33" s="799" t="s">
        <v>1954</v>
      </c>
      <c r="B33" s="800"/>
      <c r="C33" s="800"/>
      <c r="D33" s="800"/>
      <c r="E33" s="800"/>
      <c r="F33" s="800"/>
      <c r="G33" s="800"/>
      <c r="H33" s="800"/>
      <c r="I33" s="800"/>
      <c r="J33" s="800"/>
      <c r="K33" s="800"/>
      <c r="L33" s="800"/>
      <c r="M33" s="800"/>
      <c r="N33" s="800"/>
      <c r="O33" s="801"/>
      <c r="P33" s="792" t="s">
        <v>1967</v>
      </c>
      <c r="Q33" s="792"/>
      <c r="R33" s="792"/>
      <c r="S33" s="792"/>
      <c r="T33" s="792"/>
      <c r="U33" s="792"/>
      <c r="V33" s="792"/>
      <c r="W33" s="792"/>
      <c r="X33" s="792"/>
      <c r="Y33" s="792"/>
      <c r="Z33" s="792"/>
      <c r="AA33" s="792"/>
      <c r="AB33" s="792"/>
      <c r="AC33" s="792"/>
      <c r="AD33" s="793">
        <v>503</v>
      </c>
      <c r="AE33" s="793"/>
      <c r="AF33" s="793"/>
      <c r="AG33" s="794">
        <v>1</v>
      </c>
      <c r="AH33" s="794"/>
      <c r="AI33" s="794"/>
      <c r="AJ33" s="794"/>
      <c r="AK33" s="795">
        <v>13728</v>
      </c>
      <c r="AL33" s="796"/>
      <c r="AM33" s="796"/>
      <c r="AN33" s="796"/>
      <c r="AO33" s="796"/>
      <c r="AP33" s="797"/>
      <c r="AQ33" s="798">
        <f t="shared" si="2"/>
        <v>164736</v>
      </c>
      <c r="AR33" s="798"/>
      <c r="AS33" s="798"/>
      <c r="AT33" s="798"/>
      <c r="AU33" s="798"/>
      <c r="AV33" s="798"/>
      <c r="AW33" s="798"/>
      <c r="AX33" s="798"/>
      <c r="AY33" s="802">
        <v>0</v>
      </c>
      <c r="AZ33" s="803"/>
      <c r="BA33" s="803"/>
      <c r="BB33" s="803"/>
      <c r="BC33" s="803"/>
      <c r="BD33" s="803"/>
      <c r="BE33" s="803"/>
      <c r="BF33" s="804"/>
      <c r="BG33" s="805">
        <f t="shared" si="3"/>
        <v>2256.6575342465753</v>
      </c>
      <c r="BH33" s="805"/>
      <c r="BI33" s="805"/>
      <c r="BJ33" s="805"/>
      <c r="BK33" s="805"/>
      <c r="BL33" s="805"/>
      <c r="BM33" s="805"/>
      <c r="BN33" s="805"/>
      <c r="BO33" s="802">
        <f t="shared" si="0"/>
        <v>22566.575342465752</v>
      </c>
      <c r="BP33" s="803"/>
      <c r="BQ33" s="803"/>
      <c r="BR33" s="803"/>
      <c r="BS33" s="803"/>
      <c r="BT33" s="803"/>
      <c r="BU33" s="803"/>
      <c r="BV33" s="804"/>
      <c r="BW33" s="805">
        <v>0</v>
      </c>
      <c r="BX33" s="805"/>
      <c r="BY33" s="805"/>
      <c r="BZ33" s="805"/>
      <c r="CA33" s="805"/>
      <c r="CB33" s="805"/>
      <c r="CC33" s="805"/>
      <c r="CD33" s="805"/>
      <c r="CE33" s="805">
        <v>0</v>
      </c>
      <c r="CF33" s="805"/>
      <c r="CG33" s="805"/>
      <c r="CH33" s="805"/>
      <c r="CI33" s="805"/>
      <c r="CJ33" s="805"/>
      <c r="CK33" s="805"/>
      <c r="CL33" s="805"/>
      <c r="CM33" s="805"/>
      <c r="CN33" s="805">
        <v>0</v>
      </c>
      <c r="CO33" s="805"/>
      <c r="CP33" s="805"/>
      <c r="CQ33" s="805"/>
      <c r="CR33" s="805"/>
      <c r="CS33" s="805"/>
      <c r="CT33" s="805"/>
      <c r="CU33" s="805"/>
      <c r="CV33" s="798">
        <f t="shared" si="1"/>
        <v>189559.23287671231</v>
      </c>
      <c r="CW33" s="798"/>
      <c r="CX33" s="798"/>
      <c r="CY33" s="798"/>
      <c r="CZ33" s="798"/>
      <c r="DA33" s="798"/>
      <c r="DB33" s="798"/>
      <c r="DC33" s="798"/>
      <c r="DD33" s="798"/>
      <c r="DE33" s="806"/>
    </row>
    <row r="34" spans="1:123" s="3" customFormat="1" ht="23.25" customHeight="1" x14ac:dyDescent="0.2">
      <c r="A34" s="799" t="s">
        <v>1960</v>
      </c>
      <c r="B34" s="800"/>
      <c r="C34" s="800"/>
      <c r="D34" s="800"/>
      <c r="E34" s="800"/>
      <c r="F34" s="800"/>
      <c r="G34" s="800"/>
      <c r="H34" s="800"/>
      <c r="I34" s="800"/>
      <c r="J34" s="800"/>
      <c r="K34" s="800"/>
      <c r="L34" s="800"/>
      <c r="M34" s="800"/>
      <c r="N34" s="800"/>
      <c r="O34" s="801"/>
      <c r="P34" s="792" t="s">
        <v>1967</v>
      </c>
      <c r="Q34" s="792"/>
      <c r="R34" s="792"/>
      <c r="S34" s="792"/>
      <c r="T34" s="792"/>
      <c r="U34" s="792"/>
      <c r="V34" s="792"/>
      <c r="W34" s="792"/>
      <c r="X34" s="792"/>
      <c r="Y34" s="792"/>
      <c r="Z34" s="792"/>
      <c r="AA34" s="792"/>
      <c r="AB34" s="792"/>
      <c r="AC34" s="792"/>
      <c r="AD34" s="793">
        <v>503</v>
      </c>
      <c r="AE34" s="793"/>
      <c r="AF34" s="793"/>
      <c r="AG34" s="794">
        <v>1</v>
      </c>
      <c r="AH34" s="794"/>
      <c r="AI34" s="794"/>
      <c r="AJ34" s="794"/>
      <c r="AK34" s="795">
        <v>8110</v>
      </c>
      <c r="AL34" s="796"/>
      <c r="AM34" s="796"/>
      <c r="AN34" s="796"/>
      <c r="AO34" s="796"/>
      <c r="AP34" s="797"/>
      <c r="AQ34" s="798">
        <f>AG34*AK34*12</f>
        <v>97320</v>
      </c>
      <c r="AR34" s="798"/>
      <c r="AS34" s="798"/>
      <c r="AT34" s="798"/>
      <c r="AU34" s="798"/>
      <c r="AV34" s="798"/>
      <c r="AW34" s="798"/>
      <c r="AX34" s="798"/>
      <c r="AY34" s="802">
        <v>0</v>
      </c>
      <c r="AZ34" s="803"/>
      <c r="BA34" s="803"/>
      <c r="BB34" s="803"/>
      <c r="BC34" s="803"/>
      <c r="BD34" s="803"/>
      <c r="BE34" s="803"/>
      <c r="BF34" s="804"/>
      <c r="BG34" s="805">
        <f t="shared" si="3"/>
        <v>1333.1506849315067</v>
      </c>
      <c r="BH34" s="805"/>
      <c r="BI34" s="805"/>
      <c r="BJ34" s="805"/>
      <c r="BK34" s="805"/>
      <c r="BL34" s="805"/>
      <c r="BM34" s="805"/>
      <c r="BN34" s="805"/>
      <c r="BO34" s="802">
        <f t="shared" si="0"/>
        <v>13331.506849315068</v>
      </c>
      <c r="BP34" s="803"/>
      <c r="BQ34" s="803"/>
      <c r="BR34" s="803"/>
      <c r="BS34" s="803"/>
      <c r="BT34" s="803"/>
      <c r="BU34" s="803"/>
      <c r="BV34" s="804"/>
      <c r="BW34" s="805">
        <v>0</v>
      </c>
      <c r="BX34" s="805"/>
      <c r="BY34" s="805"/>
      <c r="BZ34" s="805"/>
      <c r="CA34" s="805"/>
      <c r="CB34" s="805"/>
      <c r="CC34" s="805"/>
      <c r="CD34" s="805"/>
      <c r="CE34" s="805">
        <v>0</v>
      </c>
      <c r="CF34" s="805"/>
      <c r="CG34" s="805"/>
      <c r="CH34" s="805"/>
      <c r="CI34" s="805"/>
      <c r="CJ34" s="805"/>
      <c r="CK34" s="805"/>
      <c r="CL34" s="805"/>
      <c r="CM34" s="805"/>
      <c r="CN34" s="805">
        <v>0</v>
      </c>
      <c r="CO34" s="805"/>
      <c r="CP34" s="805"/>
      <c r="CQ34" s="805"/>
      <c r="CR34" s="805"/>
      <c r="CS34" s="805"/>
      <c r="CT34" s="805"/>
      <c r="CU34" s="805"/>
      <c r="CV34" s="798">
        <f>SUM(AQ34:CU34)</f>
        <v>111984.65753424657</v>
      </c>
      <c r="CW34" s="798"/>
      <c r="CX34" s="798"/>
      <c r="CY34" s="798"/>
      <c r="CZ34" s="798"/>
      <c r="DA34" s="798"/>
      <c r="DB34" s="798"/>
      <c r="DC34" s="798"/>
      <c r="DD34" s="798"/>
      <c r="DE34" s="806"/>
      <c r="DS34" s="81"/>
    </row>
    <row r="35" spans="1:123" s="3" customFormat="1" ht="23.25" customHeight="1" x14ac:dyDescent="0.2">
      <c r="A35" s="799" t="s">
        <v>1960</v>
      </c>
      <c r="B35" s="800"/>
      <c r="C35" s="800"/>
      <c r="D35" s="800"/>
      <c r="E35" s="800"/>
      <c r="F35" s="800"/>
      <c r="G35" s="800"/>
      <c r="H35" s="800"/>
      <c r="I35" s="800"/>
      <c r="J35" s="800"/>
      <c r="K35" s="800"/>
      <c r="L35" s="800"/>
      <c r="M35" s="800"/>
      <c r="N35" s="800"/>
      <c r="O35" s="801"/>
      <c r="P35" s="792" t="s">
        <v>1967</v>
      </c>
      <c r="Q35" s="792"/>
      <c r="R35" s="792"/>
      <c r="S35" s="792"/>
      <c r="T35" s="792"/>
      <c r="U35" s="792"/>
      <c r="V35" s="792"/>
      <c r="W35" s="792"/>
      <c r="X35" s="792"/>
      <c r="Y35" s="792"/>
      <c r="Z35" s="792"/>
      <c r="AA35" s="792"/>
      <c r="AB35" s="792"/>
      <c r="AC35" s="792"/>
      <c r="AD35" s="793">
        <v>503</v>
      </c>
      <c r="AE35" s="793"/>
      <c r="AF35" s="793"/>
      <c r="AG35" s="794">
        <v>1</v>
      </c>
      <c r="AH35" s="794"/>
      <c r="AI35" s="794"/>
      <c r="AJ35" s="794"/>
      <c r="AK35" s="795">
        <v>8110</v>
      </c>
      <c r="AL35" s="796"/>
      <c r="AM35" s="796"/>
      <c r="AN35" s="796"/>
      <c r="AO35" s="796"/>
      <c r="AP35" s="797"/>
      <c r="AQ35" s="798">
        <f t="shared" si="2"/>
        <v>97320</v>
      </c>
      <c r="AR35" s="798"/>
      <c r="AS35" s="798"/>
      <c r="AT35" s="798"/>
      <c r="AU35" s="798"/>
      <c r="AV35" s="798"/>
      <c r="AW35" s="798"/>
      <c r="AX35" s="798"/>
      <c r="AY35" s="802">
        <v>0</v>
      </c>
      <c r="AZ35" s="803"/>
      <c r="BA35" s="803"/>
      <c r="BB35" s="803"/>
      <c r="BC35" s="803"/>
      <c r="BD35" s="803"/>
      <c r="BE35" s="803"/>
      <c r="BF35" s="804"/>
      <c r="BG35" s="805">
        <f t="shared" si="3"/>
        <v>1333.1506849315067</v>
      </c>
      <c r="BH35" s="805"/>
      <c r="BI35" s="805"/>
      <c r="BJ35" s="805"/>
      <c r="BK35" s="805"/>
      <c r="BL35" s="805"/>
      <c r="BM35" s="805"/>
      <c r="BN35" s="805"/>
      <c r="BO35" s="802">
        <f t="shared" si="0"/>
        <v>13331.506849315068</v>
      </c>
      <c r="BP35" s="803"/>
      <c r="BQ35" s="803"/>
      <c r="BR35" s="803"/>
      <c r="BS35" s="803"/>
      <c r="BT35" s="803"/>
      <c r="BU35" s="803"/>
      <c r="BV35" s="804"/>
      <c r="BW35" s="805">
        <v>0</v>
      </c>
      <c r="BX35" s="805"/>
      <c r="BY35" s="805"/>
      <c r="BZ35" s="805"/>
      <c r="CA35" s="805"/>
      <c r="CB35" s="805"/>
      <c r="CC35" s="805"/>
      <c r="CD35" s="805"/>
      <c r="CE35" s="805">
        <v>0</v>
      </c>
      <c r="CF35" s="805"/>
      <c r="CG35" s="805"/>
      <c r="CH35" s="805"/>
      <c r="CI35" s="805"/>
      <c r="CJ35" s="805"/>
      <c r="CK35" s="805"/>
      <c r="CL35" s="805"/>
      <c r="CM35" s="805"/>
      <c r="CN35" s="805">
        <v>0</v>
      </c>
      <c r="CO35" s="805"/>
      <c r="CP35" s="805"/>
      <c r="CQ35" s="805"/>
      <c r="CR35" s="805"/>
      <c r="CS35" s="805"/>
      <c r="CT35" s="805"/>
      <c r="CU35" s="805"/>
      <c r="CV35" s="798">
        <f t="shared" si="1"/>
        <v>111984.65753424657</v>
      </c>
      <c r="CW35" s="798"/>
      <c r="CX35" s="798"/>
      <c r="CY35" s="798"/>
      <c r="CZ35" s="798"/>
      <c r="DA35" s="798"/>
      <c r="DB35" s="798"/>
      <c r="DC35" s="798"/>
      <c r="DD35" s="798"/>
      <c r="DE35" s="806"/>
    </row>
    <row r="36" spans="1:123" s="3" customFormat="1" ht="23.25" customHeight="1" x14ac:dyDescent="0.2">
      <c r="A36" s="799" t="s">
        <v>1954</v>
      </c>
      <c r="B36" s="800"/>
      <c r="C36" s="800"/>
      <c r="D36" s="800"/>
      <c r="E36" s="800"/>
      <c r="F36" s="800"/>
      <c r="G36" s="800"/>
      <c r="H36" s="800"/>
      <c r="I36" s="800"/>
      <c r="J36" s="800"/>
      <c r="K36" s="800"/>
      <c r="L36" s="800"/>
      <c r="M36" s="800"/>
      <c r="N36" s="800"/>
      <c r="O36" s="801"/>
      <c r="P36" s="850" t="s">
        <v>1968</v>
      </c>
      <c r="Q36" s="851"/>
      <c r="R36" s="851"/>
      <c r="S36" s="851"/>
      <c r="T36" s="851"/>
      <c r="U36" s="851"/>
      <c r="V36" s="851"/>
      <c r="W36" s="851"/>
      <c r="X36" s="851"/>
      <c r="Y36" s="851"/>
      <c r="Z36" s="851"/>
      <c r="AA36" s="851"/>
      <c r="AB36" s="851"/>
      <c r="AC36" s="852"/>
      <c r="AD36" s="793">
        <v>503</v>
      </c>
      <c r="AE36" s="793"/>
      <c r="AF36" s="793"/>
      <c r="AG36" s="794">
        <v>1</v>
      </c>
      <c r="AH36" s="794"/>
      <c r="AI36" s="794"/>
      <c r="AJ36" s="794"/>
      <c r="AK36" s="795">
        <v>6950</v>
      </c>
      <c r="AL36" s="796"/>
      <c r="AM36" s="796"/>
      <c r="AN36" s="796"/>
      <c r="AO36" s="796"/>
      <c r="AP36" s="797"/>
      <c r="AQ36" s="798">
        <f t="shared" si="2"/>
        <v>83400</v>
      </c>
      <c r="AR36" s="798"/>
      <c r="AS36" s="798"/>
      <c r="AT36" s="798"/>
      <c r="AU36" s="798"/>
      <c r="AV36" s="798"/>
      <c r="AW36" s="798"/>
      <c r="AX36" s="798"/>
      <c r="AY36" s="802">
        <v>0</v>
      </c>
      <c r="AZ36" s="803"/>
      <c r="BA36" s="803"/>
      <c r="BB36" s="803"/>
      <c r="BC36" s="803"/>
      <c r="BD36" s="803"/>
      <c r="BE36" s="803"/>
      <c r="BF36" s="804"/>
      <c r="BG36" s="805">
        <f t="shared" si="3"/>
        <v>1142.4657534246576</v>
      </c>
      <c r="BH36" s="805"/>
      <c r="BI36" s="805"/>
      <c r="BJ36" s="805"/>
      <c r="BK36" s="805"/>
      <c r="BL36" s="805"/>
      <c r="BM36" s="805"/>
      <c r="BN36" s="805"/>
      <c r="BO36" s="802">
        <f t="shared" si="0"/>
        <v>11424.657534246575</v>
      </c>
      <c r="BP36" s="803"/>
      <c r="BQ36" s="803"/>
      <c r="BR36" s="803"/>
      <c r="BS36" s="803"/>
      <c r="BT36" s="803"/>
      <c r="BU36" s="803"/>
      <c r="BV36" s="804"/>
      <c r="BW36" s="805">
        <v>0</v>
      </c>
      <c r="BX36" s="805"/>
      <c r="BY36" s="805"/>
      <c r="BZ36" s="805"/>
      <c r="CA36" s="805"/>
      <c r="CB36" s="805"/>
      <c r="CC36" s="805"/>
      <c r="CD36" s="805"/>
      <c r="CE36" s="805">
        <v>0</v>
      </c>
      <c r="CF36" s="805"/>
      <c r="CG36" s="805"/>
      <c r="CH36" s="805"/>
      <c r="CI36" s="805"/>
      <c r="CJ36" s="805"/>
      <c r="CK36" s="805"/>
      <c r="CL36" s="805"/>
      <c r="CM36" s="805"/>
      <c r="CN36" s="805">
        <v>0</v>
      </c>
      <c r="CO36" s="805"/>
      <c r="CP36" s="805"/>
      <c r="CQ36" s="805"/>
      <c r="CR36" s="805"/>
      <c r="CS36" s="805"/>
      <c r="CT36" s="805"/>
      <c r="CU36" s="805"/>
      <c r="CV36" s="798">
        <f t="shared" si="1"/>
        <v>95967.123287671231</v>
      </c>
      <c r="CW36" s="798"/>
      <c r="CX36" s="798"/>
      <c r="CY36" s="798"/>
      <c r="CZ36" s="798"/>
      <c r="DA36" s="798"/>
      <c r="DB36" s="798"/>
      <c r="DC36" s="798"/>
      <c r="DD36" s="798"/>
      <c r="DE36" s="806"/>
    </row>
    <row r="37" spans="1:123" s="3" customFormat="1" ht="23.25" customHeight="1" x14ac:dyDescent="0.2">
      <c r="A37" s="799" t="s">
        <v>1960</v>
      </c>
      <c r="B37" s="800"/>
      <c r="C37" s="800"/>
      <c r="D37" s="800"/>
      <c r="E37" s="800"/>
      <c r="F37" s="800"/>
      <c r="G37" s="800"/>
      <c r="H37" s="800"/>
      <c r="I37" s="800"/>
      <c r="J37" s="800"/>
      <c r="K37" s="800"/>
      <c r="L37" s="800"/>
      <c r="M37" s="800"/>
      <c r="N37" s="800"/>
      <c r="O37" s="801"/>
      <c r="P37" s="850" t="s">
        <v>1968</v>
      </c>
      <c r="Q37" s="851"/>
      <c r="R37" s="851"/>
      <c r="S37" s="851"/>
      <c r="T37" s="851"/>
      <c r="U37" s="851"/>
      <c r="V37" s="851"/>
      <c r="W37" s="851"/>
      <c r="X37" s="851"/>
      <c r="Y37" s="851"/>
      <c r="Z37" s="851"/>
      <c r="AA37" s="851"/>
      <c r="AB37" s="851"/>
      <c r="AC37" s="852"/>
      <c r="AD37" s="793">
        <v>503</v>
      </c>
      <c r="AE37" s="793"/>
      <c r="AF37" s="793"/>
      <c r="AG37" s="794">
        <v>1</v>
      </c>
      <c r="AH37" s="794"/>
      <c r="AI37" s="794"/>
      <c r="AJ37" s="794"/>
      <c r="AK37" s="795">
        <v>6974</v>
      </c>
      <c r="AL37" s="796"/>
      <c r="AM37" s="796"/>
      <c r="AN37" s="796"/>
      <c r="AO37" s="796"/>
      <c r="AP37" s="797"/>
      <c r="AQ37" s="798">
        <f t="shared" si="2"/>
        <v>83688</v>
      </c>
      <c r="AR37" s="798"/>
      <c r="AS37" s="798"/>
      <c r="AT37" s="798"/>
      <c r="AU37" s="798"/>
      <c r="AV37" s="798"/>
      <c r="AW37" s="798"/>
      <c r="AX37" s="798"/>
      <c r="AY37" s="802">
        <v>0</v>
      </c>
      <c r="AZ37" s="803"/>
      <c r="BA37" s="803"/>
      <c r="BB37" s="803"/>
      <c r="BC37" s="803"/>
      <c r="BD37" s="803"/>
      <c r="BE37" s="803"/>
      <c r="BF37" s="804"/>
      <c r="BG37" s="805">
        <f t="shared" si="3"/>
        <v>1146.4109589041095</v>
      </c>
      <c r="BH37" s="805"/>
      <c r="BI37" s="805"/>
      <c r="BJ37" s="805"/>
      <c r="BK37" s="805"/>
      <c r="BL37" s="805"/>
      <c r="BM37" s="805"/>
      <c r="BN37" s="805"/>
      <c r="BO37" s="802">
        <f t="shared" si="0"/>
        <v>11464.109589041094</v>
      </c>
      <c r="BP37" s="803"/>
      <c r="BQ37" s="803"/>
      <c r="BR37" s="803"/>
      <c r="BS37" s="803"/>
      <c r="BT37" s="803"/>
      <c r="BU37" s="803"/>
      <c r="BV37" s="804"/>
      <c r="BW37" s="805">
        <v>0</v>
      </c>
      <c r="BX37" s="805"/>
      <c r="BY37" s="805"/>
      <c r="BZ37" s="805"/>
      <c r="CA37" s="805"/>
      <c r="CB37" s="805"/>
      <c r="CC37" s="805"/>
      <c r="CD37" s="805"/>
      <c r="CE37" s="805">
        <v>0</v>
      </c>
      <c r="CF37" s="805"/>
      <c r="CG37" s="805"/>
      <c r="CH37" s="805"/>
      <c r="CI37" s="805"/>
      <c r="CJ37" s="805"/>
      <c r="CK37" s="805"/>
      <c r="CL37" s="805"/>
      <c r="CM37" s="805"/>
      <c r="CN37" s="805">
        <v>0</v>
      </c>
      <c r="CO37" s="805"/>
      <c r="CP37" s="805"/>
      <c r="CQ37" s="805"/>
      <c r="CR37" s="805"/>
      <c r="CS37" s="805"/>
      <c r="CT37" s="805"/>
      <c r="CU37" s="805"/>
      <c r="CV37" s="798">
        <f t="shared" si="1"/>
        <v>96298.520547945198</v>
      </c>
      <c r="CW37" s="798"/>
      <c r="CX37" s="798"/>
      <c r="CY37" s="798"/>
      <c r="CZ37" s="798"/>
      <c r="DA37" s="798"/>
      <c r="DB37" s="798"/>
      <c r="DC37" s="798"/>
      <c r="DD37" s="798"/>
      <c r="DE37" s="806"/>
    </row>
    <row r="38" spans="1:123" s="3" customFormat="1" ht="23.25" customHeight="1" x14ac:dyDescent="0.2">
      <c r="A38" s="799" t="s">
        <v>1960</v>
      </c>
      <c r="B38" s="800"/>
      <c r="C38" s="800"/>
      <c r="D38" s="800"/>
      <c r="E38" s="800"/>
      <c r="F38" s="800"/>
      <c r="G38" s="800"/>
      <c r="H38" s="800"/>
      <c r="I38" s="800"/>
      <c r="J38" s="800"/>
      <c r="K38" s="800"/>
      <c r="L38" s="800"/>
      <c r="M38" s="800"/>
      <c r="N38" s="800"/>
      <c r="O38" s="801"/>
      <c r="P38" s="850" t="s">
        <v>1968</v>
      </c>
      <c r="Q38" s="851"/>
      <c r="R38" s="851"/>
      <c r="S38" s="851"/>
      <c r="T38" s="851"/>
      <c r="U38" s="851"/>
      <c r="V38" s="851"/>
      <c r="W38" s="851"/>
      <c r="X38" s="851"/>
      <c r="Y38" s="851"/>
      <c r="Z38" s="851"/>
      <c r="AA38" s="851"/>
      <c r="AB38" s="851"/>
      <c r="AC38" s="852"/>
      <c r="AD38" s="793">
        <v>503</v>
      </c>
      <c r="AE38" s="793"/>
      <c r="AF38" s="793"/>
      <c r="AG38" s="794">
        <v>1</v>
      </c>
      <c r="AH38" s="794"/>
      <c r="AI38" s="794"/>
      <c r="AJ38" s="794"/>
      <c r="AK38" s="795">
        <v>4510</v>
      </c>
      <c r="AL38" s="796"/>
      <c r="AM38" s="796"/>
      <c r="AN38" s="796"/>
      <c r="AO38" s="796"/>
      <c r="AP38" s="797"/>
      <c r="AQ38" s="798">
        <f t="shared" si="2"/>
        <v>54120</v>
      </c>
      <c r="AR38" s="798"/>
      <c r="AS38" s="798"/>
      <c r="AT38" s="798"/>
      <c r="AU38" s="798"/>
      <c r="AV38" s="798"/>
      <c r="AW38" s="798"/>
      <c r="AX38" s="798"/>
      <c r="AY38" s="802">
        <v>0</v>
      </c>
      <c r="AZ38" s="803"/>
      <c r="BA38" s="803"/>
      <c r="BB38" s="803"/>
      <c r="BC38" s="803"/>
      <c r="BD38" s="803"/>
      <c r="BE38" s="803"/>
      <c r="BF38" s="804"/>
      <c r="BG38" s="805">
        <f t="shared" si="3"/>
        <v>741.36986301369859</v>
      </c>
      <c r="BH38" s="805"/>
      <c r="BI38" s="805"/>
      <c r="BJ38" s="805"/>
      <c r="BK38" s="805"/>
      <c r="BL38" s="805"/>
      <c r="BM38" s="805"/>
      <c r="BN38" s="805"/>
      <c r="BO38" s="802">
        <f t="shared" si="0"/>
        <v>7413.6986301369861</v>
      </c>
      <c r="BP38" s="803"/>
      <c r="BQ38" s="803"/>
      <c r="BR38" s="803"/>
      <c r="BS38" s="803"/>
      <c r="BT38" s="803"/>
      <c r="BU38" s="803"/>
      <c r="BV38" s="804"/>
      <c r="BW38" s="805">
        <v>0</v>
      </c>
      <c r="BX38" s="805"/>
      <c r="BY38" s="805"/>
      <c r="BZ38" s="805"/>
      <c r="CA38" s="805"/>
      <c r="CB38" s="805"/>
      <c r="CC38" s="805"/>
      <c r="CD38" s="805"/>
      <c r="CE38" s="805">
        <v>0</v>
      </c>
      <c r="CF38" s="805"/>
      <c r="CG38" s="805"/>
      <c r="CH38" s="805"/>
      <c r="CI38" s="805"/>
      <c r="CJ38" s="805"/>
      <c r="CK38" s="805"/>
      <c r="CL38" s="805"/>
      <c r="CM38" s="805"/>
      <c r="CN38" s="805">
        <v>0</v>
      </c>
      <c r="CO38" s="805"/>
      <c r="CP38" s="805"/>
      <c r="CQ38" s="805"/>
      <c r="CR38" s="805"/>
      <c r="CS38" s="805"/>
      <c r="CT38" s="805"/>
      <c r="CU38" s="805"/>
      <c r="CV38" s="798">
        <f t="shared" si="1"/>
        <v>62275.068493150684</v>
      </c>
      <c r="CW38" s="798"/>
      <c r="CX38" s="798"/>
      <c r="CY38" s="798"/>
      <c r="CZ38" s="798"/>
      <c r="DA38" s="798"/>
      <c r="DB38" s="798"/>
      <c r="DC38" s="798"/>
      <c r="DD38" s="798"/>
      <c r="DE38" s="806"/>
    </row>
    <row r="39" spans="1:123" s="3" customFormat="1" ht="23.25" customHeight="1" x14ac:dyDescent="0.2">
      <c r="A39" s="799" t="s">
        <v>1969</v>
      </c>
      <c r="B39" s="800"/>
      <c r="C39" s="800"/>
      <c r="D39" s="800"/>
      <c r="E39" s="800"/>
      <c r="F39" s="800"/>
      <c r="G39" s="800"/>
      <c r="H39" s="800"/>
      <c r="I39" s="800"/>
      <c r="J39" s="800"/>
      <c r="K39" s="800"/>
      <c r="L39" s="800"/>
      <c r="M39" s="800"/>
      <c r="N39" s="800"/>
      <c r="O39" s="801"/>
      <c r="P39" s="850" t="s">
        <v>1968</v>
      </c>
      <c r="Q39" s="851"/>
      <c r="R39" s="851"/>
      <c r="S39" s="851"/>
      <c r="T39" s="851"/>
      <c r="U39" s="851"/>
      <c r="V39" s="851"/>
      <c r="W39" s="851"/>
      <c r="X39" s="851"/>
      <c r="Y39" s="851"/>
      <c r="Z39" s="851"/>
      <c r="AA39" s="851"/>
      <c r="AB39" s="851"/>
      <c r="AC39" s="852"/>
      <c r="AD39" s="793">
        <v>503</v>
      </c>
      <c r="AE39" s="793"/>
      <c r="AF39" s="793"/>
      <c r="AG39" s="794">
        <v>2</v>
      </c>
      <c r="AH39" s="794"/>
      <c r="AI39" s="794"/>
      <c r="AJ39" s="794"/>
      <c r="AK39" s="795">
        <v>5602</v>
      </c>
      <c r="AL39" s="796"/>
      <c r="AM39" s="796"/>
      <c r="AN39" s="796"/>
      <c r="AO39" s="796"/>
      <c r="AP39" s="797"/>
      <c r="AQ39" s="798">
        <f t="shared" si="2"/>
        <v>134448</v>
      </c>
      <c r="AR39" s="798"/>
      <c r="AS39" s="798"/>
      <c r="AT39" s="798"/>
      <c r="AU39" s="798"/>
      <c r="AV39" s="798"/>
      <c r="AW39" s="798"/>
      <c r="AX39" s="798"/>
      <c r="AY39" s="802">
        <v>0</v>
      </c>
      <c r="AZ39" s="803"/>
      <c r="BA39" s="803"/>
      <c r="BB39" s="803"/>
      <c r="BC39" s="803"/>
      <c r="BD39" s="803"/>
      <c r="BE39" s="803"/>
      <c r="BF39" s="804"/>
      <c r="BG39" s="805">
        <f t="shared" si="3"/>
        <v>1841.7534246575342</v>
      </c>
      <c r="BH39" s="805"/>
      <c r="BI39" s="805"/>
      <c r="BJ39" s="805"/>
      <c r="BK39" s="805"/>
      <c r="BL39" s="805"/>
      <c r="BM39" s="805"/>
      <c r="BN39" s="805"/>
      <c r="BO39" s="802">
        <f t="shared" si="0"/>
        <v>18417.534246575342</v>
      </c>
      <c r="BP39" s="803"/>
      <c r="BQ39" s="803"/>
      <c r="BR39" s="803"/>
      <c r="BS39" s="803"/>
      <c r="BT39" s="803"/>
      <c r="BU39" s="803"/>
      <c r="BV39" s="804"/>
      <c r="BW39" s="805">
        <v>0</v>
      </c>
      <c r="BX39" s="805"/>
      <c r="BY39" s="805"/>
      <c r="BZ39" s="805"/>
      <c r="CA39" s="805"/>
      <c r="CB39" s="805"/>
      <c r="CC39" s="805"/>
      <c r="CD39" s="805"/>
      <c r="CE39" s="805">
        <v>0</v>
      </c>
      <c r="CF39" s="805"/>
      <c r="CG39" s="805"/>
      <c r="CH39" s="805"/>
      <c r="CI39" s="805"/>
      <c r="CJ39" s="805"/>
      <c r="CK39" s="805"/>
      <c r="CL39" s="805"/>
      <c r="CM39" s="805"/>
      <c r="CN39" s="805">
        <v>0</v>
      </c>
      <c r="CO39" s="805"/>
      <c r="CP39" s="805"/>
      <c r="CQ39" s="805"/>
      <c r="CR39" s="805"/>
      <c r="CS39" s="805"/>
      <c r="CT39" s="805"/>
      <c r="CU39" s="805"/>
      <c r="CV39" s="798">
        <f t="shared" si="1"/>
        <v>154707.28767123289</v>
      </c>
      <c r="CW39" s="798"/>
      <c r="CX39" s="798"/>
      <c r="CY39" s="798"/>
      <c r="CZ39" s="798"/>
      <c r="DA39" s="798"/>
      <c r="DB39" s="798"/>
      <c r="DC39" s="798"/>
      <c r="DD39" s="798"/>
      <c r="DE39" s="806"/>
    </row>
    <row r="40" spans="1:123" s="3" customFormat="1" ht="23.25" customHeight="1" x14ac:dyDescent="0.2">
      <c r="A40" s="799" t="s">
        <v>1960</v>
      </c>
      <c r="B40" s="800"/>
      <c r="C40" s="800"/>
      <c r="D40" s="800"/>
      <c r="E40" s="800"/>
      <c r="F40" s="800"/>
      <c r="G40" s="800"/>
      <c r="H40" s="800"/>
      <c r="I40" s="800"/>
      <c r="J40" s="800"/>
      <c r="K40" s="800"/>
      <c r="L40" s="800"/>
      <c r="M40" s="800"/>
      <c r="N40" s="800"/>
      <c r="O40" s="801"/>
      <c r="P40" s="850" t="s">
        <v>1968</v>
      </c>
      <c r="Q40" s="851"/>
      <c r="R40" s="851"/>
      <c r="S40" s="851"/>
      <c r="T40" s="851"/>
      <c r="U40" s="851"/>
      <c r="V40" s="851"/>
      <c r="W40" s="851"/>
      <c r="X40" s="851"/>
      <c r="Y40" s="851"/>
      <c r="Z40" s="851"/>
      <c r="AA40" s="851"/>
      <c r="AB40" s="851"/>
      <c r="AC40" s="852"/>
      <c r="AD40" s="793">
        <v>503</v>
      </c>
      <c r="AE40" s="793"/>
      <c r="AF40" s="793"/>
      <c r="AG40" s="794">
        <v>1</v>
      </c>
      <c r="AH40" s="794"/>
      <c r="AI40" s="794"/>
      <c r="AJ40" s="794"/>
      <c r="AK40" s="795">
        <v>5516</v>
      </c>
      <c r="AL40" s="796"/>
      <c r="AM40" s="796"/>
      <c r="AN40" s="796"/>
      <c r="AO40" s="796"/>
      <c r="AP40" s="797"/>
      <c r="AQ40" s="798">
        <f t="shared" si="2"/>
        <v>66192</v>
      </c>
      <c r="AR40" s="798"/>
      <c r="AS40" s="798"/>
      <c r="AT40" s="798"/>
      <c r="AU40" s="798"/>
      <c r="AV40" s="798"/>
      <c r="AW40" s="798"/>
      <c r="AX40" s="798"/>
      <c r="AY40" s="802">
        <v>0</v>
      </c>
      <c r="AZ40" s="803"/>
      <c r="BA40" s="803"/>
      <c r="BB40" s="803"/>
      <c r="BC40" s="803"/>
      <c r="BD40" s="803"/>
      <c r="BE40" s="803"/>
      <c r="BF40" s="804"/>
      <c r="BG40" s="805">
        <f t="shared" si="3"/>
        <v>906.73972602739718</v>
      </c>
      <c r="BH40" s="805"/>
      <c r="BI40" s="805"/>
      <c r="BJ40" s="805"/>
      <c r="BK40" s="805"/>
      <c r="BL40" s="805"/>
      <c r="BM40" s="805"/>
      <c r="BN40" s="805"/>
      <c r="BO40" s="802">
        <f t="shared" si="0"/>
        <v>9067.3972602739723</v>
      </c>
      <c r="BP40" s="803"/>
      <c r="BQ40" s="803"/>
      <c r="BR40" s="803"/>
      <c r="BS40" s="803"/>
      <c r="BT40" s="803"/>
      <c r="BU40" s="803"/>
      <c r="BV40" s="804"/>
      <c r="BW40" s="805">
        <v>0</v>
      </c>
      <c r="BX40" s="805"/>
      <c r="BY40" s="805"/>
      <c r="BZ40" s="805"/>
      <c r="CA40" s="805"/>
      <c r="CB40" s="805"/>
      <c r="CC40" s="805"/>
      <c r="CD40" s="805"/>
      <c r="CE40" s="805">
        <v>0</v>
      </c>
      <c r="CF40" s="805"/>
      <c r="CG40" s="805"/>
      <c r="CH40" s="805"/>
      <c r="CI40" s="805"/>
      <c r="CJ40" s="805"/>
      <c r="CK40" s="805"/>
      <c r="CL40" s="805"/>
      <c r="CM40" s="805"/>
      <c r="CN40" s="805">
        <v>0</v>
      </c>
      <c r="CO40" s="805"/>
      <c r="CP40" s="805"/>
      <c r="CQ40" s="805"/>
      <c r="CR40" s="805"/>
      <c r="CS40" s="805"/>
      <c r="CT40" s="805"/>
      <c r="CU40" s="805"/>
      <c r="CV40" s="798">
        <f t="shared" si="1"/>
        <v>76166.136986301368</v>
      </c>
      <c r="CW40" s="798"/>
      <c r="CX40" s="798"/>
      <c r="CY40" s="798"/>
      <c r="CZ40" s="798"/>
      <c r="DA40" s="798"/>
      <c r="DB40" s="798"/>
      <c r="DC40" s="798"/>
      <c r="DD40" s="798"/>
      <c r="DE40" s="806"/>
    </row>
    <row r="41" spans="1:123" s="3" customFormat="1" ht="23.25" customHeight="1" x14ac:dyDescent="0.2">
      <c r="A41" s="799" t="s">
        <v>1960</v>
      </c>
      <c r="B41" s="800"/>
      <c r="C41" s="800"/>
      <c r="D41" s="800"/>
      <c r="E41" s="800"/>
      <c r="F41" s="800"/>
      <c r="G41" s="800"/>
      <c r="H41" s="800"/>
      <c r="I41" s="800"/>
      <c r="J41" s="800"/>
      <c r="K41" s="800"/>
      <c r="L41" s="800"/>
      <c r="M41" s="800"/>
      <c r="N41" s="800"/>
      <c r="O41" s="801"/>
      <c r="P41" s="850" t="s">
        <v>1968</v>
      </c>
      <c r="Q41" s="851"/>
      <c r="R41" s="851"/>
      <c r="S41" s="851"/>
      <c r="T41" s="851"/>
      <c r="U41" s="851"/>
      <c r="V41" s="851"/>
      <c r="W41" s="851"/>
      <c r="X41" s="851"/>
      <c r="Y41" s="851"/>
      <c r="Z41" s="851"/>
      <c r="AA41" s="851"/>
      <c r="AB41" s="851"/>
      <c r="AC41" s="852"/>
      <c r="AD41" s="793">
        <v>503</v>
      </c>
      <c r="AE41" s="793"/>
      <c r="AF41" s="793"/>
      <c r="AG41" s="794">
        <v>1</v>
      </c>
      <c r="AH41" s="794"/>
      <c r="AI41" s="794"/>
      <c r="AJ41" s="794"/>
      <c r="AK41" s="795">
        <v>4260</v>
      </c>
      <c r="AL41" s="796"/>
      <c r="AM41" s="796"/>
      <c r="AN41" s="796"/>
      <c r="AO41" s="796"/>
      <c r="AP41" s="797"/>
      <c r="AQ41" s="798">
        <f t="shared" si="2"/>
        <v>51120</v>
      </c>
      <c r="AR41" s="798"/>
      <c r="AS41" s="798"/>
      <c r="AT41" s="798"/>
      <c r="AU41" s="798"/>
      <c r="AV41" s="798"/>
      <c r="AW41" s="798"/>
      <c r="AX41" s="798"/>
      <c r="AY41" s="802">
        <v>0</v>
      </c>
      <c r="AZ41" s="803"/>
      <c r="BA41" s="803"/>
      <c r="BB41" s="803"/>
      <c r="BC41" s="803"/>
      <c r="BD41" s="803"/>
      <c r="BE41" s="803"/>
      <c r="BF41" s="804"/>
      <c r="BG41" s="805">
        <f t="shared" si="3"/>
        <v>700.27397260273972</v>
      </c>
      <c r="BH41" s="805"/>
      <c r="BI41" s="805"/>
      <c r="BJ41" s="805"/>
      <c r="BK41" s="805"/>
      <c r="BL41" s="805"/>
      <c r="BM41" s="805"/>
      <c r="BN41" s="805"/>
      <c r="BO41" s="802">
        <f t="shared" si="0"/>
        <v>7002.7397260273974</v>
      </c>
      <c r="BP41" s="803"/>
      <c r="BQ41" s="803"/>
      <c r="BR41" s="803"/>
      <c r="BS41" s="803"/>
      <c r="BT41" s="803"/>
      <c r="BU41" s="803"/>
      <c r="BV41" s="804"/>
      <c r="BW41" s="805">
        <v>0</v>
      </c>
      <c r="BX41" s="805"/>
      <c r="BY41" s="805"/>
      <c r="BZ41" s="805"/>
      <c r="CA41" s="805"/>
      <c r="CB41" s="805"/>
      <c r="CC41" s="805"/>
      <c r="CD41" s="805"/>
      <c r="CE41" s="805">
        <v>0</v>
      </c>
      <c r="CF41" s="805"/>
      <c r="CG41" s="805"/>
      <c r="CH41" s="805"/>
      <c r="CI41" s="805"/>
      <c r="CJ41" s="805"/>
      <c r="CK41" s="805"/>
      <c r="CL41" s="805"/>
      <c r="CM41" s="805"/>
      <c r="CN41" s="805">
        <v>0</v>
      </c>
      <c r="CO41" s="805"/>
      <c r="CP41" s="805"/>
      <c r="CQ41" s="805"/>
      <c r="CR41" s="805"/>
      <c r="CS41" s="805"/>
      <c r="CT41" s="805"/>
      <c r="CU41" s="805"/>
      <c r="CV41" s="798">
        <f t="shared" si="1"/>
        <v>58823.013698630137</v>
      </c>
      <c r="CW41" s="798"/>
      <c r="CX41" s="798"/>
      <c r="CY41" s="798"/>
      <c r="CZ41" s="798"/>
      <c r="DA41" s="798"/>
      <c r="DB41" s="798"/>
      <c r="DC41" s="798"/>
      <c r="DD41" s="798"/>
      <c r="DE41" s="806"/>
    </row>
    <row r="42" spans="1:123" s="3" customFormat="1" ht="23.25" customHeight="1" x14ac:dyDescent="0.2">
      <c r="A42" s="799" t="s">
        <v>1970</v>
      </c>
      <c r="B42" s="800"/>
      <c r="C42" s="800"/>
      <c r="D42" s="800"/>
      <c r="E42" s="800"/>
      <c r="F42" s="800"/>
      <c r="G42" s="800"/>
      <c r="H42" s="800"/>
      <c r="I42" s="800"/>
      <c r="J42" s="800"/>
      <c r="K42" s="800"/>
      <c r="L42" s="800"/>
      <c r="M42" s="800"/>
      <c r="N42" s="800"/>
      <c r="O42" s="801"/>
      <c r="P42" s="850" t="s">
        <v>1971</v>
      </c>
      <c r="Q42" s="851"/>
      <c r="R42" s="851"/>
      <c r="S42" s="851"/>
      <c r="T42" s="851"/>
      <c r="U42" s="851"/>
      <c r="V42" s="851"/>
      <c r="W42" s="851"/>
      <c r="X42" s="851"/>
      <c r="Y42" s="851"/>
      <c r="Z42" s="851"/>
      <c r="AA42" s="851"/>
      <c r="AB42" s="851"/>
      <c r="AC42" s="852"/>
      <c r="AD42" s="793">
        <v>503</v>
      </c>
      <c r="AE42" s="793"/>
      <c r="AF42" s="793"/>
      <c r="AG42" s="794">
        <v>1</v>
      </c>
      <c r="AH42" s="794"/>
      <c r="AI42" s="794"/>
      <c r="AJ42" s="794"/>
      <c r="AK42" s="795">
        <v>4296</v>
      </c>
      <c r="AL42" s="796"/>
      <c r="AM42" s="796"/>
      <c r="AN42" s="796"/>
      <c r="AO42" s="796"/>
      <c r="AP42" s="797"/>
      <c r="AQ42" s="798">
        <f t="shared" si="2"/>
        <v>51552</v>
      </c>
      <c r="AR42" s="798"/>
      <c r="AS42" s="798"/>
      <c r="AT42" s="798"/>
      <c r="AU42" s="798"/>
      <c r="AV42" s="798"/>
      <c r="AW42" s="798"/>
      <c r="AX42" s="798"/>
      <c r="AY42" s="802">
        <v>0</v>
      </c>
      <c r="AZ42" s="803"/>
      <c r="BA42" s="803"/>
      <c r="BB42" s="803"/>
      <c r="BC42" s="803"/>
      <c r="BD42" s="803"/>
      <c r="BE42" s="803"/>
      <c r="BF42" s="804"/>
      <c r="BG42" s="805">
        <f t="shared" si="3"/>
        <v>706.19178082191775</v>
      </c>
      <c r="BH42" s="805"/>
      <c r="BI42" s="805"/>
      <c r="BJ42" s="805"/>
      <c r="BK42" s="805"/>
      <c r="BL42" s="805"/>
      <c r="BM42" s="805"/>
      <c r="BN42" s="805"/>
      <c r="BO42" s="802">
        <f t="shared" si="0"/>
        <v>7061.9178082191784</v>
      </c>
      <c r="BP42" s="803"/>
      <c r="BQ42" s="803"/>
      <c r="BR42" s="803"/>
      <c r="BS42" s="803"/>
      <c r="BT42" s="803"/>
      <c r="BU42" s="803"/>
      <c r="BV42" s="804"/>
      <c r="BW42" s="805">
        <v>0</v>
      </c>
      <c r="BX42" s="805"/>
      <c r="BY42" s="805"/>
      <c r="BZ42" s="805"/>
      <c r="CA42" s="805"/>
      <c r="CB42" s="805"/>
      <c r="CC42" s="805"/>
      <c r="CD42" s="805"/>
      <c r="CE42" s="805">
        <v>0</v>
      </c>
      <c r="CF42" s="805"/>
      <c r="CG42" s="805"/>
      <c r="CH42" s="805"/>
      <c r="CI42" s="805"/>
      <c r="CJ42" s="805"/>
      <c r="CK42" s="805"/>
      <c r="CL42" s="805"/>
      <c r="CM42" s="805"/>
      <c r="CN42" s="805">
        <v>0</v>
      </c>
      <c r="CO42" s="805"/>
      <c r="CP42" s="805"/>
      <c r="CQ42" s="805"/>
      <c r="CR42" s="805"/>
      <c r="CS42" s="805"/>
      <c r="CT42" s="805"/>
      <c r="CU42" s="805"/>
      <c r="CV42" s="798">
        <f t="shared" si="1"/>
        <v>59320.109589041094</v>
      </c>
      <c r="CW42" s="798"/>
      <c r="CX42" s="798"/>
      <c r="CY42" s="798"/>
      <c r="CZ42" s="798"/>
      <c r="DA42" s="798"/>
      <c r="DB42" s="798"/>
      <c r="DC42" s="798"/>
      <c r="DD42" s="798"/>
      <c r="DE42" s="806"/>
    </row>
    <row r="43" spans="1:123" s="3" customFormat="1" ht="23.25" customHeight="1" x14ac:dyDescent="0.2">
      <c r="A43" s="799" t="s">
        <v>1972</v>
      </c>
      <c r="B43" s="800"/>
      <c r="C43" s="800"/>
      <c r="D43" s="800"/>
      <c r="E43" s="800"/>
      <c r="F43" s="800"/>
      <c r="G43" s="800"/>
      <c r="H43" s="800"/>
      <c r="I43" s="800"/>
      <c r="J43" s="800"/>
      <c r="K43" s="800"/>
      <c r="L43" s="800"/>
      <c r="M43" s="800"/>
      <c r="N43" s="800"/>
      <c r="O43" s="801"/>
      <c r="P43" s="792" t="s">
        <v>1973</v>
      </c>
      <c r="Q43" s="792"/>
      <c r="R43" s="792"/>
      <c r="S43" s="792"/>
      <c r="T43" s="792"/>
      <c r="U43" s="792"/>
      <c r="V43" s="792"/>
      <c r="W43" s="792"/>
      <c r="X43" s="792"/>
      <c r="Y43" s="792"/>
      <c r="Z43" s="792"/>
      <c r="AA43" s="792"/>
      <c r="AB43" s="792"/>
      <c r="AC43" s="792"/>
      <c r="AD43" s="793">
        <v>503</v>
      </c>
      <c r="AE43" s="793"/>
      <c r="AF43" s="793"/>
      <c r="AG43" s="794">
        <v>1</v>
      </c>
      <c r="AH43" s="794"/>
      <c r="AI43" s="794"/>
      <c r="AJ43" s="794"/>
      <c r="AK43" s="795">
        <v>7792</v>
      </c>
      <c r="AL43" s="796"/>
      <c r="AM43" s="796"/>
      <c r="AN43" s="796"/>
      <c r="AO43" s="796"/>
      <c r="AP43" s="797"/>
      <c r="AQ43" s="798">
        <f t="shared" si="2"/>
        <v>93504</v>
      </c>
      <c r="AR43" s="798"/>
      <c r="AS43" s="798"/>
      <c r="AT43" s="798"/>
      <c r="AU43" s="798"/>
      <c r="AV43" s="798"/>
      <c r="AW43" s="798"/>
      <c r="AX43" s="798"/>
      <c r="AY43" s="802">
        <v>0</v>
      </c>
      <c r="AZ43" s="803"/>
      <c r="BA43" s="803"/>
      <c r="BB43" s="803"/>
      <c r="BC43" s="803"/>
      <c r="BD43" s="803"/>
      <c r="BE43" s="803"/>
      <c r="BF43" s="804"/>
      <c r="BG43" s="805">
        <f t="shared" si="3"/>
        <v>1280.8767123287671</v>
      </c>
      <c r="BH43" s="805"/>
      <c r="BI43" s="805"/>
      <c r="BJ43" s="805"/>
      <c r="BK43" s="805"/>
      <c r="BL43" s="805"/>
      <c r="BM43" s="805"/>
      <c r="BN43" s="805"/>
      <c r="BO43" s="802">
        <f t="shared" si="0"/>
        <v>12808.767123287671</v>
      </c>
      <c r="BP43" s="803"/>
      <c r="BQ43" s="803"/>
      <c r="BR43" s="803"/>
      <c r="BS43" s="803"/>
      <c r="BT43" s="803"/>
      <c r="BU43" s="803"/>
      <c r="BV43" s="804"/>
      <c r="BW43" s="805">
        <v>0</v>
      </c>
      <c r="BX43" s="805"/>
      <c r="BY43" s="805"/>
      <c r="BZ43" s="805"/>
      <c r="CA43" s="805"/>
      <c r="CB43" s="805"/>
      <c r="CC43" s="805"/>
      <c r="CD43" s="805"/>
      <c r="CE43" s="805">
        <v>0</v>
      </c>
      <c r="CF43" s="805"/>
      <c r="CG43" s="805"/>
      <c r="CH43" s="805"/>
      <c r="CI43" s="805"/>
      <c r="CJ43" s="805"/>
      <c r="CK43" s="805"/>
      <c r="CL43" s="805"/>
      <c r="CM43" s="805"/>
      <c r="CN43" s="805">
        <v>0</v>
      </c>
      <c r="CO43" s="805"/>
      <c r="CP43" s="805"/>
      <c r="CQ43" s="805"/>
      <c r="CR43" s="805"/>
      <c r="CS43" s="805"/>
      <c r="CT43" s="805"/>
      <c r="CU43" s="805"/>
      <c r="CV43" s="798">
        <f t="shared" si="1"/>
        <v>107593.64383561644</v>
      </c>
      <c r="CW43" s="798"/>
      <c r="CX43" s="798"/>
      <c r="CY43" s="798"/>
      <c r="CZ43" s="798"/>
      <c r="DA43" s="798"/>
      <c r="DB43" s="798"/>
      <c r="DC43" s="798"/>
      <c r="DD43" s="798"/>
      <c r="DE43" s="806"/>
    </row>
    <row r="44" spans="1:123" s="3" customFormat="1" ht="23.25" customHeight="1" x14ac:dyDescent="0.2">
      <c r="A44" s="799" t="s">
        <v>1974</v>
      </c>
      <c r="B44" s="800"/>
      <c r="C44" s="800"/>
      <c r="D44" s="800"/>
      <c r="E44" s="800"/>
      <c r="F44" s="800"/>
      <c r="G44" s="800"/>
      <c r="H44" s="800"/>
      <c r="I44" s="800"/>
      <c r="J44" s="800"/>
      <c r="K44" s="800"/>
      <c r="L44" s="800"/>
      <c r="M44" s="800"/>
      <c r="N44" s="800"/>
      <c r="O44" s="801"/>
      <c r="P44" s="792" t="s">
        <v>1973</v>
      </c>
      <c r="Q44" s="792"/>
      <c r="R44" s="792"/>
      <c r="S44" s="792"/>
      <c r="T44" s="792"/>
      <c r="U44" s="792"/>
      <c r="V44" s="792"/>
      <c r="W44" s="792"/>
      <c r="X44" s="792"/>
      <c r="Y44" s="792"/>
      <c r="Z44" s="792"/>
      <c r="AA44" s="792"/>
      <c r="AB44" s="792"/>
      <c r="AC44" s="792"/>
      <c r="AD44" s="793">
        <v>503</v>
      </c>
      <c r="AE44" s="793"/>
      <c r="AF44" s="793"/>
      <c r="AG44" s="794">
        <v>1</v>
      </c>
      <c r="AH44" s="794"/>
      <c r="AI44" s="794"/>
      <c r="AJ44" s="794"/>
      <c r="AK44" s="795">
        <v>4434</v>
      </c>
      <c r="AL44" s="796"/>
      <c r="AM44" s="796"/>
      <c r="AN44" s="796"/>
      <c r="AO44" s="796"/>
      <c r="AP44" s="797"/>
      <c r="AQ44" s="798">
        <f t="shared" si="2"/>
        <v>53208</v>
      </c>
      <c r="AR44" s="798"/>
      <c r="AS44" s="798"/>
      <c r="AT44" s="798"/>
      <c r="AU44" s="798"/>
      <c r="AV44" s="798"/>
      <c r="AW44" s="798"/>
      <c r="AX44" s="798"/>
      <c r="AY44" s="802">
        <v>0</v>
      </c>
      <c r="AZ44" s="803"/>
      <c r="BA44" s="803"/>
      <c r="BB44" s="803"/>
      <c r="BC44" s="803"/>
      <c r="BD44" s="803"/>
      <c r="BE44" s="803"/>
      <c r="BF44" s="804"/>
      <c r="BG44" s="805">
        <f t="shared" si="3"/>
        <v>728.8767123287671</v>
      </c>
      <c r="BH44" s="805"/>
      <c r="BI44" s="805"/>
      <c r="BJ44" s="805"/>
      <c r="BK44" s="805"/>
      <c r="BL44" s="805"/>
      <c r="BM44" s="805"/>
      <c r="BN44" s="805"/>
      <c r="BO44" s="802">
        <f t="shared" si="0"/>
        <v>7288.767123287671</v>
      </c>
      <c r="BP44" s="803"/>
      <c r="BQ44" s="803"/>
      <c r="BR44" s="803"/>
      <c r="BS44" s="803"/>
      <c r="BT44" s="803"/>
      <c r="BU44" s="803"/>
      <c r="BV44" s="804"/>
      <c r="BW44" s="805">
        <v>0</v>
      </c>
      <c r="BX44" s="805"/>
      <c r="BY44" s="805"/>
      <c r="BZ44" s="805"/>
      <c r="CA44" s="805"/>
      <c r="CB44" s="805"/>
      <c r="CC44" s="805"/>
      <c r="CD44" s="805"/>
      <c r="CE44" s="805">
        <v>0</v>
      </c>
      <c r="CF44" s="805"/>
      <c r="CG44" s="805"/>
      <c r="CH44" s="805"/>
      <c r="CI44" s="805"/>
      <c r="CJ44" s="805"/>
      <c r="CK44" s="805"/>
      <c r="CL44" s="805"/>
      <c r="CM44" s="805"/>
      <c r="CN44" s="805">
        <v>0</v>
      </c>
      <c r="CO44" s="805"/>
      <c r="CP44" s="805"/>
      <c r="CQ44" s="805"/>
      <c r="CR44" s="805"/>
      <c r="CS44" s="805"/>
      <c r="CT44" s="805"/>
      <c r="CU44" s="805"/>
      <c r="CV44" s="798">
        <f t="shared" si="1"/>
        <v>61225.643835616444</v>
      </c>
      <c r="CW44" s="798"/>
      <c r="CX44" s="798"/>
      <c r="CY44" s="798"/>
      <c r="CZ44" s="798"/>
      <c r="DA44" s="798"/>
      <c r="DB44" s="798"/>
      <c r="DC44" s="798"/>
      <c r="DD44" s="798"/>
      <c r="DE44" s="806"/>
    </row>
    <row r="45" spans="1:123" s="3" customFormat="1" ht="23.25" customHeight="1" x14ac:dyDescent="0.2">
      <c r="A45" s="799" t="s">
        <v>1975</v>
      </c>
      <c r="B45" s="800"/>
      <c r="C45" s="800"/>
      <c r="D45" s="800"/>
      <c r="E45" s="800"/>
      <c r="F45" s="800"/>
      <c r="G45" s="800"/>
      <c r="H45" s="800"/>
      <c r="I45" s="800"/>
      <c r="J45" s="800"/>
      <c r="K45" s="800"/>
      <c r="L45" s="800"/>
      <c r="M45" s="800"/>
      <c r="N45" s="800"/>
      <c r="O45" s="801"/>
      <c r="P45" s="792" t="s">
        <v>1973</v>
      </c>
      <c r="Q45" s="792"/>
      <c r="R45" s="792"/>
      <c r="S45" s="792"/>
      <c r="T45" s="792"/>
      <c r="U45" s="792"/>
      <c r="V45" s="792"/>
      <c r="W45" s="792"/>
      <c r="X45" s="792"/>
      <c r="Y45" s="792"/>
      <c r="Z45" s="792"/>
      <c r="AA45" s="792"/>
      <c r="AB45" s="792"/>
      <c r="AC45" s="792"/>
      <c r="AD45" s="793">
        <v>503</v>
      </c>
      <c r="AE45" s="793"/>
      <c r="AF45" s="793"/>
      <c r="AG45" s="794">
        <v>1</v>
      </c>
      <c r="AH45" s="794"/>
      <c r="AI45" s="794"/>
      <c r="AJ45" s="794"/>
      <c r="AK45" s="795">
        <v>5304</v>
      </c>
      <c r="AL45" s="796"/>
      <c r="AM45" s="796"/>
      <c r="AN45" s="796"/>
      <c r="AO45" s="796"/>
      <c r="AP45" s="797"/>
      <c r="AQ45" s="798">
        <f t="shared" si="2"/>
        <v>63648</v>
      </c>
      <c r="AR45" s="798"/>
      <c r="AS45" s="798"/>
      <c r="AT45" s="798"/>
      <c r="AU45" s="798"/>
      <c r="AV45" s="798"/>
      <c r="AW45" s="798"/>
      <c r="AX45" s="798"/>
      <c r="AY45" s="802">
        <v>0</v>
      </c>
      <c r="AZ45" s="803"/>
      <c r="BA45" s="803"/>
      <c r="BB45" s="803"/>
      <c r="BC45" s="803"/>
      <c r="BD45" s="803"/>
      <c r="BE45" s="803"/>
      <c r="BF45" s="804"/>
      <c r="BG45" s="805">
        <f t="shared" si="3"/>
        <v>871.89041095890411</v>
      </c>
      <c r="BH45" s="805"/>
      <c r="BI45" s="805"/>
      <c r="BJ45" s="805"/>
      <c r="BK45" s="805"/>
      <c r="BL45" s="805"/>
      <c r="BM45" s="805"/>
      <c r="BN45" s="805"/>
      <c r="BO45" s="802">
        <f t="shared" si="0"/>
        <v>8718.9041095890425</v>
      </c>
      <c r="BP45" s="803"/>
      <c r="BQ45" s="803"/>
      <c r="BR45" s="803"/>
      <c r="BS45" s="803"/>
      <c r="BT45" s="803"/>
      <c r="BU45" s="803"/>
      <c r="BV45" s="804"/>
      <c r="BW45" s="805">
        <v>0</v>
      </c>
      <c r="BX45" s="805"/>
      <c r="BY45" s="805"/>
      <c r="BZ45" s="805"/>
      <c r="CA45" s="805"/>
      <c r="CB45" s="805"/>
      <c r="CC45" s="805"/>
      <c r="CD45" s="805"/>
      <c r="CE45" s="805">
        <v>0</v>
      </c>
      <c r="CF45" s="805"/>
      <c r="CG45" s="805"/>
      <c r="CH45" s="805"/>
      <c r="CI45" s="805"/>
      <c r="CJ45" s="805"/>
      <c r="CK45" s="805"/>
      <c r="CL45" s="805"/>
      <c r="CM45" s="805"/>
      <c r="CN45" s="805">
        <v>0</v>
      </c>
      <c r="CO45" s="805"/>
      <c r="CP45" s="805"/>
      <c r="CQ45" s="805"/>
      <c r="CR45" s="805"/>
      <c r="CS45" s="805"/>
      <c r="CT45" s="805"/>
      <c r="CU45" s="805"/>
      <c r="CV45" s="798">
        <f t="shared" si="1"/>
        <v>73238.794520547948</v>
      </c>
      <c r="CW45" s="798"/>
      <c r="CX45" s="798"/>
      <c r="CY45" s="798"/>
      <c r="CZ45" s="798"/>
      <c r="DA45" s="798"/>
      <c r="DB45" s="798"/>
      <c r="DC45" s="798"/>
      <c r="DD45" s="798"/>
      <c r="DE45" s="806"/>
    </row>
    <row r="46" spans="1:123" s="3" customFormat="1" ht="23.25" customHeight="1" x14ac:dyDescent="0.2">
      <c r="A46" s="799" t="s">
        <v>1954</v>
      </c>
      <c r="B46" s="800"/>
      <c r="C46" s="800"/>
      <c r="D46" s="800"/>
      <c r="E46" s="800"/>
      <c r="F46" s="800"/>
      <c r="G46" s="800"/>
      <c r="H46" s="800"/>
      <c r="I46" s="800"/>
      <c r="J46" s="800"/>
      <c r="K46" s="800"/>
      <c r="L46" s="800"/>
      <c r="M46" s="800"/>
      <c r="N46" s="800"/>
      <c r="O46" s="801"/>
      <c r="P46" s="792" t="s">
        <v>1976</v>
      </c>
      <c r="Q46" s="792"/>
      <c r="R46" s="792"/>
      <c r="S46" s="792"/>
      <c r="T46" s="792"/>
      <c r="U46" s="792"/>
      <c r="V46" s="792"/>
      <c r="W46" s="792"/>
      <c r="X46" s="792"/>
      <c r="Y46" s="792"/>
      <c r="Z46" s="792"/>
      <c r="AA46" s="792"/>
      <c r="AB46" s="792"/>
      <c r="AC46" s="792"/>
      <c r="AD46" s="793">
        <v>503</v>
      </c>
      <c r="AE46" s="793"/>
      <c r="AF46" s="793"/>
      <c r="AG46" s="794">
        <v>1</v>
      </c>
      <c r="AH46" s="794"/>
      <c r="AI46" s="794"/>
      <c r="AJ46" s="794"/>
      <c r="AK46" s="795">
        <v>8998</v>
      </c>
      <c r="AL46" s="796"/>
      <c r="AM46" s="796"/>
      <c r="AN46" s="796"/>
      <c r="AO46" s="796"/>
      <c r="AP46" s="797"/>
      <c r="AQ46" s="798">
        <f t="shared" si="2"/>
        <v>107976</v>
      </c>
      <c r="AR46" s="798"/>
      <c r="AS46" s="798"/>
      <c r="AT46" s="798"/>
      <c r="AU46" s="798"/>
      <c r="AV46" s="798"/>
      <c r="AW46" s="798"/>
      <c r="AX46" s="798"/>
      <c r="AY46" s="802">
        <v>0</v>
      </c>
      <c r="AZ46" s="803"/>
      <c r="BA46" s="803"/>
      <c r="BB46" s="803"/>
      <c r="BC46" s="803"/>
      <c r="BD46" s="803"/>
      <c r="BE46" s="803"/>
      <c r="BF46" s="804"/>
      <c r="BG46" s="805">
        <f t="shared" si="3"/>
        <v>1479.1232876712329</v>
      </c>
      <c r="BH46" s="805"/>
      <c r="BI46" s="805"/>
      <c r="BJ46" s="805"/>
      <c r="BK46" s="805"/>
      <c r="BL46" s="805"/>
      <c r="BM46" s="805"/>
      <c r="BN46" s="805"/>
      <c r="BO46" s="802">
        <f t="shared" si="0"/>
        <v>14791.232876712329</v>
      </c>
      <c r="BP46" s="803"/>
      <c r="BQ46" s="803"/>
      <c r="BR46" s="803"/>
      <c r="BS46" s="803"/>
      <c r="BT46" s="803"/>
      <c r="BU46" s="803"/>
      <c r="BV46" s="804"/>
      <c r="BW46" s="805">
        <v>0</v>
      </c>
      <c r="BX46" s="805"/>
      <c r="BY46" s="805"/>
      <c r="BZ46" s="805"/>
      <c r="CA46" s="805"/>
      <c r="CB46" s="805"/>
      <c r="CC46" s="805"/>
      <c r="CD46" s="805"/>
      <c r="CE46" s="805">
        <v>0</v>
      </c>
      <c r="CF46" s="805"/>
      <c r="CG46" s="805"/>
      <c r="CH46" s="805"/>
      <c r="CI46" s="805"/>
      <c r="CJ46" s="805"/>
      <c r="CK46" s="805"/>
      <c r="CL46" s="805"/>
      <c r="CM46" s="805"/>
      <c r="CN46" s="805">
        <v>0</v>
      </c>
      <c r="CO46" s="805"/>
      <c r="CP46" s="805"/>
      <c r="CQ46" s="805"/>
      <c r="CR46" s="805"/>
      <c r="CS46" s="805"/>
      <c r="CT46" s="805"/>
      <c r="CU46" s="805"/>
      <c r="CV46" s="798">
        <f t="shared" si="1"/>
        <v>124246.35616438356</v>
      </c>
      <c r="CW46" s="798"/>
      <c r="CX46" s="798"/>
      <c r="CY46" s="798"/>
      <c r="CZ46" s="798"/>
      <c r="DA46" s="798"/>
      <c r="DB46" s="798"/>
      <c r="DC46" s="798"/>
      <c r="DD46" s="798"/>
      <c r="DE46" s="806"/>
    </row>
    <row r="47" spans="1:123" s="3" customFormat="1" ht="23.25" customHeight="1" x14ac:dyDescent="0.2">
      <c r="A47" s="799" t="s">
        <v>1954</v>
      </c>
      <c r="B47" s="800"/>
      <c r="C47" s="800"/>
      <c r="D47" s="800"/>
      <c r="E47" s="800"/>
      <c r="F47" s="800"/>
      <c r="G47" s="800"/>
      <c r="H47" s="800"/>
      <c r="I47" s="800"/>
      <c r="J47" s="800"/>
      <c r="K47" s="800"/>
      <c r="L47" s="800"/>
      <c r="M47" s="800"/>
      <c r="N47" s="800"/>
      <c r="O47" s="801"/>
      <c r="P47" s="792" t="s">
        <v>1977</v>
      </c>
      <c r="Q47" s="792"/>
      <c r="R47" s="792"/>
      <c r="S47" s="792"/>
      <c r="T47" s="792"/>
      <c r="U47" s="792"/>
      <c r="V47" s="792"/>
      <c r="W47" s="792"/>
      <c r="X47" s="792"/>
      <c r="Y47" s="792"/>
      <c r="Z47" s="792"/>
      <c r="AA47" s="792"/>
      <c r="AB47" s="792"/>
      <c r="AC47" s="792"/>
      <c r="AD47" s="793">
        <v>503</v>
      </c>
      <c r="AE47" s="793"/>
      <c r="AF47" s="793"/>
      <c r="AG47" s="794">
        <v>1</v>
      </c>
      <c r="AH47" s="794"/>
      <c r="AI47" s="794"/>
      <c r="AJ47" s="794"/>
      <c r="AK47" s="795">
        <v>13600</v>
      </c>
      <c r="AL47" s="796"/>
      <c r="AM47" s="796"/>
      <c r="AN47" s="796"/>
      <c r="AO47" s="796"/>
      <c r="AP47" s="797"/>
      <c r="AQ47" s="798">
        <f t="shared" si="2"/>
        <v>163200</v>
      </c>
      <c r="AR47" s="798"/>
      <c r="AS47" s="798"/>
      <c r="AT47" s="798"/>
      <c r="AU47" s="798"/>
      <c r="AV47" s="798"/>
      <c r="AW47" s="798"/>
      <c r="AX47" s="798"/>
      <c r="AY47" s="802">
        <v>0</v>
      </c>
      <c r="AZ47" s="803"/>
      <c r="BA47" s="803"/>
      <c r="BB47" s="803"/>
      <c r="BC47" s="803"/>
      <c r="BD47" s="803"/>
      <c r="BE47" s="803"/>
      <c r="BF47" s="804"/>
      <c r="BG47" s="805">
        <f t="shared" si="3"/>
        <v>2235.6164383561645</v>
      </c>
      <c r="BH47" s="805"/>
      <c r="BI47" s="805"/>
      <c r="BJ47" s="805"/>
      <c r="BK47" s="805"/>
      <c r="BL47" s="805"/>
      <c r="BM47" s="805"/>
      <c r="BN47" s="805"/>
      <c r="BO47" s="802">
        <f t="shared" si="0"/>
        <v>22356.164383561645</v>
      </c>
      <c r="BP47" s="803"/>
      <c r="BQ47" s="803"/>
      <c r="BR47" s="803"/>
      <c r="BS47" s="803"/>
      <c r="BT47" s="803"/>
      <c r="BU47" s="803"/>
      <c r="BV47" s="804"/>
      <c r="BW47" s="805">
        <v>0</v>
      </c>
      <c r="BX47" s="805"/>
      <c r="BY47" s="805"/>
      <c r="BZ47" s="805"/>
      <c r="CA47" s="805"/>
      <c r="CB47" s="805"/>
      <c r="CC47" s="805"/>
      <c r="CD47" s="805"/>
      <c r="CE47" s="805">
        <v>0</v>
      </c>
      <c r="CF47" s="805"/>
      <c r="CG47" s="805"/>
      <c r="CH47" s="805"/>
      <c r="CI47" s="805"/>
      <c r="CJ47" s="805"/>
      <c r="CK47" s="805"/>
      <c r="CL47" s="805"/>
      <c r="CM47" s="805"/>
      <c r="CN47" s="805">
        <v>0</v>
      </c>
      <c r="CO47" s="805"/>
      <c r="CP47" s="805"/>
      <c r="CQ47" s="805"/>
      <c r="CR47" s="805"/>
      <c r="CS47" s="805"/>
      <c r="CT47" s="805"/>
      <c r="CU47" s="805"/>
      <c r="CV47" s="798">
        <f t="shared" si="1"/>
        <v>187791.78082191781</v>
      </c>
      <c r="CW47" s="798"/>
      <c r="CX47" s="798"/>
      <c r="CY47" s="798"/>
      <c r="CZ47" s="798"/>
      <c r="DA47" s="798"/>
      <c r="DB47" s="798"/>
      <c r="DC47" s="798"/>
      <c r="DD47" s="798"/>
      <c r="DE47" s="806"/>
    </row>
    <row r="48" spans="1:123" s="3" customFormat="1" ht="23.25" customHeight="1" x14ac:dyDescent="0.2">
      <c r="A48" s="799" t="s">
        <v>1978</v>
      </c>
      <c r="B48" s="800"/>
      <c r="C48" s="800"/>
      <c r="D48" s="800"/>
      <c r="E48" s="800"/>
      <c r="F48" s="800"/>
      <c r="G48" s="800"/>
      <c r="H48" s="800"/>
      <c r="I48" s="800"/>
      <c r="J48" s="800"/>
      <c r="K48" s="800"/>
      <c r="L48" s="800"/>
      <c r="M48" s="800"/>
      <c r="N48" s="800"/>
      <c r="O48" s="801"/>
      <c r="P48" s="792" t="s">
        <v>1979</v>
      </c>
      <c r="Q48" s="792"/>
      <c r="R48" s="792"/>
      <c r="S48" s="792"/>
      <c r="T48" s="792"/>
      <c r="U48" s="792"/>
      <c r="V48" s="792"/>
      <c r="W48" s="792"/>
      <c r="X48" s="792"/>
      <c r="Y48" s="792"/>
      <c r="Z48" s="792"/>
      <c r="AA48" s="792"/>
      <c r="AB48" s="792"/>
      <c r="AC48" s="792"/>
      <c r="AD48" s="793">
        <v>503</v>
      </c>
      <c r="AE48" s="793"/>
      <c r="AF48" s="793"/>
      <c r="AG48" s="794">
        <v>1</v>
      </c>
      <c r="AH48" s="794"/>
      <c r="AI48" s="794"/>
      <c r="AJ48" s="794"/>
      <c r="AK48" s="795">
        <v>3914</v>
      </c>
      <c r="AL48" s="796"/>
      <c r="AM48" s="796"/>
      <c r="AN48" s="796"/>
      <c r="AO48" s="796"/>
      <c r="AP48" s="797"/>
      <c r="AQ48" s="798">
        <f t="shared" si="2"/>
        <v>46968</v>
      </c>
      <c r="AR48" s="798"/>
      <c r="AS48" s="798"/>
      <c r="AT48" s="798"/>
      <c r="AU48" s="798"/>
      <c r="AV48" s="798"/>
      <c r="AW48" s="798"/>
      <c r="AX48" s="798"/>
      <c r="AY48" s="802">
        <v>0</v>
      </c>
      <c r="AZ48" s="803"/>
      <c r="BA48" s="803"/>
      <c r="BB48" s="803"/>
      <c r="BC48" s="803"/>
      <c r="BD48" s="803"/>
      <c r="BE48" s="803"/>
      <c r="BF48" s="804"/>
      <c r="BG48" s="805">
        <f t="shared" si="3"/>
        <v>643.39726027397262</v>
      </c>
      <c r="BH48" s="805"/>
      <c r="BI48" s="805"/>
      <c r="BJ48" s="805"/>
      <c r="BK48" s="805"/>
      <c r="BL48" s="805"/>
      <c r="BM48" s="805"/>
      <c r="BN48" s="805"/>
      <c r="BO48" s="802">
        <f t="shared" si="0"/>
        <v>6433.9726027397264</v>
      </c>
      <c r="BP48" s="803"/>
      <c r="BQ48" s="803"/>
      <c r="BR48" s="803"/>
      <c r="BS48" s="803"/>
      <c r="BT48" s="803"/>
      <c r="BU48" s="803"/>
      <c r="BV48" s="804"/>
      <c r="BW48" s="805">
        <v>0</v>
      </c>
      <c r="BX48" s="805"/>
      <c r="BY48" s="805"/>
      <c r="BZ48" s="805"/>
      <c r="CA48" s="805"/>
      <c r="CB48" s="805"/>
      <c r="CC48" s="805"/>
      <c r="CD48" s="805"/>
      <c r="CE48" s="805">
        <v>0</v>
      </c>
      <c r="CF48" s="805"/>
      <c r="CG48" s="805"/>
      <c r="CH48" s="805"/>
      <c r="CI48" s="805"/>
      <c r="CJ48" s="805"/>
      <c r="CK48" s="805"/>
      <c r="CL48" s="805"/>
      <c r="CM48" s="805"/>
      <c r="CN48" s="805">
        <v>0</v>
      </c>
      <c r="CO48" s="805"/>
      <c r="CP48" s="805"/>
      <c r="CQ48" s="805"/>
      <c r="CR48" s="805"/>
      <c r="CS48" s="805"/>
      <c r="CT48" s="805"/>
      <c r="CU48" s="805"/>
      <c r="CV48" s="798">
        <f t="shared" si="1"/>
        <v>54045.369863013701</v>
      </c>
      <c r="CW48" s="798"/>
      <c r="CX48" s="798"/>
      <c r="CY48" s="798"/>
      <c r="CZ48" s="798"/>
      <c r="DA48" s="798"/>
      <c r="DB48" s="798"/>
      <c r="DC48" s="798"/>
      <c r="DD48" s="798"/>
      <c r="DE48" s="806"/>
      <c r="DR48" s="81"/>
    </row>
    <row r="49" spans="1:109" s="3" customFormat="1" ht="23.25" customHeight="1" x14ac:dyDescent="0.2">
      <c r="A49" s="799" t="s">
        <v>1981</v>
      </c>
      <c r="B49" s="800"/>
      <c r="C49" s="800"/>
      <c r="D49" s="800"/>
      <c r="E49" s="800"/>
      <c r="F49" s="800"/>
      <c r="G49" s="800"/>
      <c r="H49" s="800"/>
      <c r="I49" s="800"/>
      <c r="J49" s="800"/>
      <c r="K49" s="800"/>
      <c r="L49" s="800"/>
      <c r="M49" s="800"/>
      <c r="N49" s="800"/>
      <c r="O49" s="801"/>
      <c r="P49" s="792" t="s">
        <v>1980</v>
      </c>
      <c r="Q49" s="792"/>
      <c r="R49" s="792"/>
      <c r="S49" s="792"/>
      <c r="T49" s="792"/>
      <c r="U49" s="792"/>
      <c r="V49" s="792"/>
      <c r="W49" s="792"/>
      <c r="X49" s="792"/>
      <c r="Y49" s="792"/>
      <c r="Z49" s="792"/>
      <c r="AA49" s="792"/>
      <c r="AB49" s="792"/>
      <c r="AC49" s="792"/>
      <c r="AD49" s="793">
        <v>503</v>
      </c>
      <c r="AE49" s="793"/>
      <c r="AF49" s="793"/>
      <c r="AG49" s="794">
        <v>1</v>
      </c>
      <c r="AH49" s="794"/>
      <c r="AI49" s="794"/>
      <c r="AJ49" s="794"/>
      <c r="AK49" s="795">
        <v>2462</v>
      </c>
      <c r="AL49" s="796"/>
      <c r="AM49" s="796"/>
      <c r="AN49" s="796"/>
      <c r="AO49" s="796"/>
      <c r="AP49" s="797"/>
      <c r="AQ49" s="798">
        <f t="shared" si="2"/>
        <v>29544</v>
      </c>
      <c r="AR49" s="798"/>
      <c r="AS49" s="798"/>
      <c r="AT49" s="798"/>
      <c r="AU49" s="798"/>
      <c r="AV49" s="798"/>
      <c r="AW49" s="798"/>
      <c r="AX49" s="798"/>
      <c r="AY49" s="802">
        <v>0</v>
      </c>
      <c r="AZ49" s="803"/>
      <c r="BA49" s="803"/>
      <c r="BB49" s="803"/>
      <c r="BC49" s="803"/>
      <c r="BD49" s="803"/>
      <c r="BE49" s="803"/>
      <c r="BF49" s="804"/>
      <c r="BG49" s="805">
        <f t="shared" si="3"/>
        <v>404.71232876712327</v>
      </c>
      <c r="BH49" s="805"/>
      <c r="BI49" s="805"/>
      <c r="BJ49" s="805"/>
      <c r="BK49" s="805"/>
      <c r="BL49" s="805"/>
      <c r="BM49" s="805"/>
      <c r="BN49" s="805"/>
      <c r="BO49" s="802">
        <f t="shared" si="0"/>
        <v>4047.1232876712329</v>
      </c>
      <c r="BP49" s="803"/>
      <c r="BQ49" s="803"/>
      <c r="BR49" s="803"/>
      <c r="BS49" s="803"/>
      <c r="BT49" s="803"/>
      <c r="BU49" s="803"/>
      <c r="BV49" s="804"/>
      <c r="BW49" s="805">
        <v>0</v>
      </c>
      <c r="BX49" s="805"/>
      <c r="BY49" s="805"/>
      <c r="BZ49" s="805"/>
      <c r="CA49" s="805"/>
      <c r="CB49" s="805"/>
      <c r="CC49" s="805"/>
      <c r="CD49" s="805"/>
      <c r="CE49" s="805">
        <v>0</v>
      </c>
      <c r="CF49" s="805"/>
      <c r="CG49" s="805"/>
      <c r="CH49" s="805"/>
      <c r="CI49" s="805"/>
      <c r="CJ49" s="805"/>
      <c r="CK49" s="805"/>
      <c r="CL49" s="805"/>
      <c r="CM49" s="805"/>
      <c r="CN49" s="805">
        <v>0</v>
      </c>
      <c r="CO49" s="805"/>
      <c r="CP49" s="805"/>
      <c r="CQ49" s="805"/>
      <c r="CR49" s="805"/>
      <c r="CS49" s="805"/>
      <c r="CT49" s="805"/>
      <c r="CU49" s="805"/>
      <c r="CV49" s="798">
        <f t="shared" si="1"/>
        <v>33995.835616438359</v>
      </c>
      <c r="CW49" s="798"/>
      <c r="CX49" s="798"/>
      <c r="CY49" s="798"/>
      <c r="CZ49" s="798"/>
      <c r="DA49" s="798"/>
      <c r="DB49" s="798"/>
      <c r="DC49" s="798"/>
      <c r="DD49" s="798"/>
      <c r="DE49" s="806"/>
    </row>
    <row r="50" spans="1:109" s="3" customFormat="1" ht="23.25" customHeight="1" x14ac:dyDescent="0.2">
      <c r="A50" s="799" t="s">
        <v>1982</v>
      </c>
      <c r="B50" s="800"/>
      <c r="C50" s="800"/>
      <c r="D50" s="800"/>
      <c r="E50" s="800"/>
      <c r="F50" s="800"/>
      <c r="G50" s="800"/>
      <c r="H50" s="800"/>
      <c r="I50" s="800"/>
      <c r="J50" s="800"/>
      <c r="K50" s="800"/>
      <c r="L50" s="800"/>
      <c r="M50" s="800"/>
      <c r="N50" s="800"/>
      <c r="O50" s="801"/>
      <c r="P50" s="792" t="s">
        <v>1980</v>
      </c>
      <c r="Q50" s="792"/>
      <c r="R50" s="792"/>
      <c r="S50" s="792"/>
      <c r="T50" s="792"/>
      <c r="U50" s="792"/>
      <c r="V50" s="792"/>
      <c r="W50" s="792"/>
      <c r="X50" s="792"/>
      <c r="Y50" s="792"/>
      <c r="Z50" s="792"/>
      <c r="AA50" s="792"/>
      <c r="AB50" s="792"/>
      <c r="AC50" s="792"/>
      <c r="AD50" s="793">
        <v>503</v>
      </c>
      <c r="AE50" s="793"/>
      <c r="AF50" s="793"/>
      <c r="AG50" s="794">
        <v>1</v>
      </c>
      <c r="AH50" s="794"/>
      <c r="AI50" s="794"/>
      <c r="AJ50" s="794"/>
      <c r="AK50" s="795">
        <v>2462</v>
      </c>
      <c r="AL50" s="796"/>
      <c r="AM50" s="796"/>
      <c r="AN50" s="796"/>
      <c r="AO50" s="796"/>
      <c r="AP50" s="797"/>
      <c r="AQ50" s="798">
        <f t="shared" si="2"/>
        <v>29544</v>
      </c>
      <c r="AR50" s="798"/>
      <c r="AS50" s="798"/>
      <c r="AT50" s="798"/>
      <c r="AU50" s="798"/>
      <c r="AV50" s="798"/>
      <c r="AW50" s="798"/>
      <c r="AX50" s="798"/>
      <c r="AY50" s="802">
        <v>0</v>
      </c>
      <c r="AZ50" s="803"/>
      <c r="BA50" s="803"/>
      <c r="BB50" s="803"/>
      <c r="BC50" s="803"/>
      <c r="BD50" s="803"/>
      <c r="BE50" s="803"/>
      <c r="BF50" s="804"/>
      <c r="BG50" s="805">
        <f t="shared" si="3"/>
        <v>404.71232876712327</v>
      </c>
      <c r="BH50" s="805"/>
      <c r="BI50" s="805"/>
      <c r="BJ50" s="805"/>
      <c r="BK50" s="805"/>
      <c r="BL50" s="805"/>
      <c r="BM50" s="805"/>
      <c r="BN50" s="805"/>
      <c r="BO50" s="802">
        <f t="shared" si="0"/>
        <v>4047.1232876712329</v>
      </c>
      <c r="BP50" s="803"/>
      <c r="BQ50" s="803"/>
      <c r="BR50" s="803"/>
      <c r="BS50" s="803"/>
      <c r="BT50" s="803"/>
      <c r="BU50" s="803"/>
      <c r="BV50" s="804"/>
      <c r="BW50" s="805">
        <v>0</v>
      </c>
      <c r="BX50" s="805"/>
      <c r="BY50" s="805"/>
      <c r="BZ50" s="805"/>
      <c r="CA50" s="805"/>
      <c r="CB50" s="805"/>
      <c r="CC50" s="805"/>
      <c r="CD50" s="805"/>
      <c r="CE50" s="805">
        <v>0</v>
      </c>
      <c r="CF50" s="805"/>
      <c r="CG50" s="805"/>
      <c r="CH50" s="805"/>
      <c r="CI50" s="805"/>
      <c r="CJ50" s="805"/>
      <c r="CK50" s="805"/>
      <c r="CL50" s="805"/>
      <c r="CM50" s="805"/>
      <c r="CN50" s="805">
        <v>0</v>
      </c>
      <c r="CO50" s="805"/>
      <c r="CP50" s="805"/>
      <c r="CQ50" s="805"/>
      <c r="CR50" s="805"/>
      <c r="CS50" s="805"/>
      <c r="CT50" s="805"/>
      <c r="CU50" s="805"/>
      <c r="CV50" s="798">
        <f t="shared" si="1"/>
        <v>33995.835616438359</v>
      </c>
      <c r="CW50" s="798"/>
      <c r="CX50" s="798"/>
      <c r="CY50" s="798"/>
      <c r="CZ50" s="798"/>
      <c r="DA50" s="798"/>
      <c r="DB50" s="798"/>
      <c r="DC50" s="798"/>
      <c r="DD50" s="798"/>
      <c r="DE50" s="806"/>
    </row>
    <row r="51" spans="1:109" s="3" customFormat="1" ht="23.25" customHeight="1" x14ac:dyDescent="0.2">
      <c r="A51" s="799" t="s">
        <v>1984</v>
      </c>
      <c r="B51" s="800"/>
      <c r="C51" s="800"/>
      <c r="D51" s="800"/>
      <c r="E51" s="800"/>
      <c r="F51" s="800"/>
      <c r="G51" s="800"/>
      <c r="H51" s="800"/>
      <c r="I51" s="800"/>
      <c r="J51" s="800"/>
      <c r="K51" s="800"/>
      <c r="L51" s="800"/>
      <c r="M51" s="800"/>
      <c r="N51" s="800"/>
      <c r="O51" s="801"/>
      <c r="P51" s="792" t="s">
        <v>1980</v>
      </c>
      <c r="Q51" s="792"/>
      <c r="R51" s="792"/>
      <c r="S51" s="792"/>
      <c r="T51" s="792"/>
      <c r="U51" s="792"/>
      <c r="V51" s="792"/>
      <c r="W51" s="792"/>
      <c r="X51" s="792"/>
      <c r="Y51" s="792"/>
      <c r="Z51" s="792"/>
      <c r="AA51" s="792"/>
      <c r="AB51" s="792"/>
      <c r="AC51" s="792"/>
      <c r="AD51" s="793">
        <v>503</v>
      </c>
      <c r="AE51" s="793"/>
      <c r="AF51" s="793"/>
      <c r="AG51" s="794">
        <v>1</v>
      </c>
      <c r="AH51" s="794"/>
      <c r="AI51" s="794"/>
      <c r="AJ51" s="794"/>
      <c r="AK51" s="795">
        <v>2462</v>
      </c>
      <c r="AL51" s="796"/>
      <c r="AM51" s="796"/>
      <c r="AN51" s="796"/>
      <c r="AO51" s="796"/>
      <c r="AP51" s="797"/>
      <c r="AQ51" s="798">
        <f t="shared" si="2"/>
        <v>29544</v>
      </c>
      <c r="AR51" s="798"/>
      <c r="AS51" s="798"/>
      <c r="AT51" s="798"/>
      <c r="AU51" s="798"/>
      <c r="AV51" s="798"/>
      <c r="AW51" s="798"/>
      <c r="AX51" s="798"/>
      <c r="AY51" s="802">
        <v>0</v>
      </c>
      <c r="AZ51" s="803"/>
      <c r="BA51" s="803"/>
      <c r="BB51" s="803"/>
      <c r="BC51" s="803"/>
      <c r="BD51" s="803"/>
      <c r="BE51" s="803"/>
      <c r="BF51" s="804"/>
      <c r="BG51" s="805">
        <f t="shared" si="3"/>
        <v>404.71232876712327</v>
      </c>
      <c r="BH51" s="805"/>
      <c r="BI51" s="805"/>
      <c r="BJ51" s="805"/>
      <c r="BK51" s="805"/>
      <c r="BL51" s="805"/>
      <c r="BM51" s="805"/>
      <c r="BN51" s="805"/>
      <c r="BO51" s="802">
        <f t="shared" si="0"/>
        <v>4047.1232876712329</v>
      </c>
      <c r="BP51" s="803"/>
      <c r="BQ51" s="803"/>
      <c r="BR51" s="803"/>
      <c r="BS51" s="803"/>
      <c r="BT51" s="803"/>
      <c r="BU51" s="803"/>
      <c r="BV51" s="804"/>
      <c r="BW51" s="805">
        <v>0</v>
      </c>
      <c r="BX51" s="805"/>
      <c r="BY51" s="805"/>
      <c r="BZ51" s="805"/>
      <c r="CA51" s="805"/>
      <c r="CB51" s="805"/>
      <c r="CC51" s="805"/>
      <c r="CD51" s="805"/>
      <c r="CE51" s="805">
        <v>0</v>
      </c>
      <c r="CF51" s="805"/>
      <c r="CG51" s="805"/>
      <c r="CH51" s="805"/>
      <c r="CI51" s="805"/>
      <c r="CJ51" s="805"/>
      <c r="CK51" s="805"/>
      <c r="CL51" s="805"/>
      <c r="CM51" s="805"/>
      <c r="CN51" s="805">
        <v>0</v>
      </c>
      <c r="CO51" s="805"/>
      <c r="CP51" s="805"/>
      <c r="CQ51" s="805"/>
      <c r="CR51" s="805"/>
      <c r="CS51" s="805"/>
      <c r="CT51" s="805"/>
      <c r="CU51" s="805"/>
      <c r="CV51" s="798">
        <f t="shared" si="1"/>
        <v>33995.835616438359</v>
      </c>
      <c r="CW51" s="798"/>
      <c r="CX51" s="798"/>
      <c r="CY51" s="798"/>
      <c r="CZ51" s="798"/>
      <c r="DA51" s="798"/>
      <c r="DB51" s="798"/>
      <c r="DC51" s="798"/>
      <c r="DD51" s="798"/>
      <c r="DE51" s="806"/>
    </row>
    <row r="52" spans="1:109" s="3" customFormat="1" ht="23.25" customHeight="1" x14ac:dyDescent="0.2">
      <c r="A52" s="799" t="s">
        <v>1983</v>
      </c>
      <c r="B52" s="800"/>
      <c r="C52" s="800"/>
      <c r="D52" s="800"/>
      <c r="E52" s="800"/>
      <c r="F52" s="800"/>
      <c r="G52" s="800"/>
      <c r="H52" s="800"/>
      <c r="I52" s="800"/>
      <c r="J52" s="800"/>
      <c r="K52" s="800"/>
      <c r="L52" s="800"/>
      <c r="M52" s="800"/>
      <c r="N52" s="800"/>
      <c r="O52" s="801"/>
      <c r="P52" s="792" t="s">
        <v>1980</v>
      </c>
      <c r="Q52" s="792"/>
      <c r="R52" s="792"/>
      <c r="S52" s="792"/>
      <c r="T52" s="792"/>
      <c r="U52" s="792"/>
      <c r="V52" s="792"/>
      <c r="W52" s="792"/>
      <c r="X52" s="792"/>
      <c r="Y52" s="792"/>
      <c r="Z52" s="792"/>
      <c r="AA52" s="792"/>
      <c r="AB52" s="792"/>
      <c r="AC52" s="792"/>
      <c r="AD52" s="793">
        <v>503</v>
      </c>
      <c r="AE52" s="793"/>
      <c r="AF52" s="793"/>
      <c r="AG52" s="794">
        <v>1</v>
      </c>
      <c r="AH52" s="794"/>
      <c r="AI52" s="794"/>
      <c r="AJ52" s="794"/>
      <c r="AK52" s="795">
        <v>2462</v>
      </c>
      <c r="AL52" s="796"/>
      <c r="AM52" s="796"/>
      <c r="AN52" s="796"/>
      <c r="AO52" s="796"/>
      <c r="AP52" s="797"/>
      <c r="AQ52" s="798">
        <f t="shared" si="2"/>
        <v>29544</v>
      </c>
      <c r="AR52" s="798"/>
      <c r="AS52" s="798"/>
      <c r="AT52" s="798"/>
      <c r="AU52" s="798"/>
      <c r="AV52" s="798"/>
      <c r="AW52" s="798"/>
      <c r="AX52" s="798"/>
      <c r="AY52" s="802">
        <v>0</v>
      </c>
      <c r="AZ52" s="803"/>
      <c r="BA52" s="803"/>
      <c r="BB52" s="803"/>
      <c r="BC52" s="803"/>
      <c r="BD52" s="803"/>
      <c r="BE52" s="803"/>
      <c r="BF52" s="804"/>
      <c r="BG52" s="805">
        <f t="shared" si="3"/>
        <v>404.71232876712327</v>
      </c>
      <c r="BH52" s="805"/>
      <c r="BI52" s="805"/>
      <c r="BJ52" s="805"/>
      <c r="BK52" s="805"/>
      <c r="BL52" s="805"/>
      <c r="BM52" s="805"/>
      <c r="BN52" s="805"/>
      <c r="BO52" s="802">
        <f t="shared" si="0"/>
        <v>4047.1232876712329</v>
      </c>
      <c r="BP52" s="803"/>
      <c r="BQ52" s="803"/>
      <c r="BR52" s="803"/>
      <c r="BS52" s="803"/>
      <c r="BT52" s="803"/>
      <c r="BU52" s="803"/>
      <c r="BV52" s="804"/>
      <c r="BW52" s="805">
        <v>0</v>
      </c>
      <c r="BX52" s="805"/>
      <c r="BY52" s="805"/>
      <c r="BZ52" s="805"/>
      <c r="CA52" s="805"/>
      <c r="CB52" s="805"/>
      <c r="CC52" s="805"/>
      <c r="CD52" s="805"/>
      <c r="CE52" s="805">
        <v>0</v>
      </c>
      <c r="CF52" s="805"/>
      <c r="CG52" s="805"/>
      <c r="CH52" s="805"/>
      <c r="CI52" s="805"/>
      <c r="CJ52" s="805"/>
      <c r="CK52" s="805"/>
      <c r="CL52" s="805"/>
      <c r="CM52" s="805"/>
      <c r="CN52" s="805">
        <v>0</v>
      </c>
      <c r="CO52" s="805"/>
      <c r="CP52" s="805"/>
      <c r="CQ52" s="805"/>
      <c r="CR52" s="805"/>
      <c r="CS52" s="805"/>
      <c r="CT52" s="805"/>
      <c r="CU52" s="805"/>
      <c r="CV52" s="798">
        <f t="shared" si="1"/>
        <v>33995.835616438359</v>
      </c>
      <c r="CW52" s="798"/>
      <c r="CX52" s="798"/>
      <c r="CY52" s="798"/>
      <c r="CZ52" s="798"/>
      <c r="DA52" s="798"/>
      <c r="DB52" s="798"/>
      <c r="DC52" s="798"/>
      <c r="DD52" s="798"/>
      <c r="DE52" s="806"/>
    </row>
    <row r="53" spans="1:109" s="3" customFormat="1" ht="23.25" customHeight="1" x14ac:dyDescent="0.2">
      <c r="A53" s="799" t="s">
        <v>1985</v>
      </c>
      <c r="B53" s="800"/>
      <c r="C53" s="800"/>
      <c r="D53" s="800"/>
      <c r="E53" s="800"/>
      <c r="F53" s="800"/>
      <c r="G53" s="800"/>
      <c r="H53" s="800"/>
      <c r="I53" s="800"/>
      <c r="J53" s="800"/>
      <c r="K53" s="800"/>
      <c r="L53" s="800"/>
      <c r="M53" s="800"/>
      <c r="N53" s="800"/>
      <c r="O53" s="801"/>
      <c r="P53" s="792" t="s">
        <v>1980</v>
      </c>
      <c r="Q53" s="792"/>
      <c r="R53" s="792"/>
      <c r="S53" s="792"/>
      <c r="T53" s="792"/>
      <c r="U53" s="792"/>
      <c r="V53" s="792"/>
      <c r="W53" s="792"/>
      <c r="X53" s="792"/>
      <c r="Y53" s="792"/>
      <c r="Z53" s="792"/>
      <c r="AA53" s="792"/>
      <c r="AB53" s="792"/>
      <c r="AC53" s="792"/>
      <c r="AD53" s="793">
        <v>503</v>
      </c>
      <c r="AE53" s="793"/>
      <c r="AF53" s="793"/>
      <c r="AG53" s="794">
        <v>1</v>
      </c>
      <c r="AH53" s="794"/>
      <c r="AI53" s="794"/>
      <c r="AJ53" s="794"/>
      <c r="AK53" s="795">
        <v>2462</v>
      </c>
      <c r="AL53" s="796"/>
      <c r="AM53" s="796"/>
      <c r="AN53" s="796"/>
      <c r="AO53" s="796"/>
      <c r="AP53" s="797"/>
      <c r="AQ53" s="798">
        <f t="shared" si="2"/>
        <v>29544</v>
      </c>
      <c r="AR53" s="798"/>
      <c r="AS53" s="798"/>
      <c r="AT53" s="798"/>
      <c r="AU53" s="798"/>
      <c r="AV53" s="798"/>
      <c r="AW53" s="798"/>
      <c r="AX53" s="798"/>
      <c r="AY53" s="802">
        <v>0</v>
      </c>
      <c r="AZ53" s="803"/>
      <c r="BA53" s="803"/>
      <c r="BB53" s="803"/>
      <c r="BC53" s="803"/>
      <c r="BD53" s="803"/>
      <c r="BE53" s="803"/>
      <c r="BF53" s="804"/>
      <c r="BG53" s="805">
        <f t="shared" si="3"/>
        <v>404.71232876712327</v>
      </c>
      <c r="BH53" s="805"/>
      <c r="BI53" s="805"/>
      <c r="BJ53" s="805"/>
      <c r="BK53" s="805"/>
      <c r="BL53" s="805"/>
      <c r="BM53" s="805"/>
      <c r="BN53" s="805"/>
      <c r="BO53" s="802">
        <f t="shared" si="0"/>
        <v>4047.1232876712329</v>
      </c>
      <c r="BP53" s="803"/>
      <c r="BQ53" s="803"/>
      <c r="BR53" s="803"/>
      <c r="BS53" s="803"/>
      <c r="BT53" s="803"/>
      <c r="BU53" s="803"/>
      <c r="BV53" s="804"/>
      <c r="BW53" s="805">
        <v>0</v>
      </c>
      <c r="BX53" s="805"/>
      <c r="BY53" s="805"/>
      <c r="BZ53" s="805"/>
      <c r="CA53" s="805"/>
      <c r="CB53" s="805"/>
      <c r="CC53" s="805"/>
      <c r="CD53" s="805"/>
      <c r="CE53" s="805">
        <v>0</v>
      </c>
      <c r="CF53" s="805"/>
      <c r="CG53" s="805"/>
      <c r="CH53" s="805"/>
      <c r="CI53" s="805"/>
      <c r="CJ53" s="805"/>
      <c r="CK53" s="805"/>
      <c r="CL53" s="805"/>
      <c r="CM53" s="805"/>
      <c r="CN53" s="805">
        <v>0</v>
      </c>
      <c r="CO53" s="805"/>
      <c r="CP53" s="805"/>
      <c r="CQ53" s="805"/>
      <c r="CR53" s="805"/>
      <c r="CS53" s="805"/>
      <c r="CT53" s="805"/>
      <c r="CU53" s="805"/>
      <c r="CV53" s="798">
        <f t="shared" si="1"/>
        <v>33995.835616438359</v>
      </c>
      <c r="CW53" s="798"/>
      <c r="CX53" s="798"/>
      <c r="CY53" s="798"/>
      <c r="CZ53" s="798"/>
      <c r="DA53" s="798"/>
      <c r="DB53" s="798"/>
      <c r="DC53" s="798"/>
      <c r="DD53" s="798"/>
      <c r="DE53" s="806"/>
    </row>
    <row r="54" spans="1:109" s="3" customFormat="1" ht="23.25" customHeight="1" x14ac:dyDescent="0.2">
      <c r="A54" s="799" t="s">
        <v>1986</v>
      </c>
      <c r="B54" s="800"/>
      <c r="C54" s="800"/>
      <c r="D54" s="800"/>
      <c r="E54" s="800"/>
      <c r="F54" s="800"/>
      <c r="G54" s="800"/>
      <c r="H54" s="800"/>
      <c r="I54" s="800"/>
      <c r="J54" s="800"/>
      <c r="K54" s="800"/>
      <c r="L54" s="800"/>
      <c r="M54" s="800"/>
      <c r="N54" s="800"/>
      <c r="O54" s="801"/>
      <c r="P54" s="792" t="s">
        <v>1980</v>
      </c>
      <c r="Q54" s="792"/>
      <c r="R54" s="792"/>
      <c r="S54" s="792"/>
      <c r="T54" s="792"/>
      <c r="U54" s="792"/>
      <c r="V54" s="792"/>
      <c r="W54" s="792"/>
      <c r="X54" s="792"/>
      <c r="Y54" s="792"/>
      <c r="Z54" s="792"/>
      <c r="AA54" s="792"/>
      <c r="AB54" s="792"/>
      <c r="AC54" s="792"/>
      <c r="AD54" s="793">
        <v>503</v>
      </c>
      <c r="AE54" s="793"/>
      <c r="AF54" s="793"/>
      <c r="AG54" s="794">
        <v>1</v>
      </c>
      <c r="AH54" s="794"/>
      <c r="AI54" s="794"/>
      <c r="AJ54" s="794"/>
      <c r="AK54" s="795">
        <v>2462</v>
      </c>
      <c r="AL54" s="796"/>
      <c r="AM54" s="796"/>
      <c r="AN54" s="796"/>
      <c r="AO54" s="796"/>
      <c r="AP54" s="797"/>
      <c r="AQ54" s="798">
        <f t="shared" si="2"/>
        <v>29544</v>
      </c>
      <c r="AR54" s="798"/>
      <c r="AS54" s="798"/>
      <c r="AT54" s="798"/>
      <c r="AU54" s="798"/>
      <c r="AV54" s="798"/>
      <c r="AW54" s="798"/>
      <c r="AX54" s="798"/>
      <c r="AY54" s="802">
        <v>0</v>
      </c>
      <c r="AZ54" s="803"/>
      <c r="BA54" s="803"/>
      <c r="BB54" s="803"/>
      <c r="BC54" s="803"/>
      <c r="BD54" s="803"/>
      <c r="BE54" s="803"/>
      <c r="BF54" s="804"/>
      <c r="BG54" s="805">
        <f t="shared" si="3"/>
        <v>404.71232876712327</v>
      </c>
      <c r="BH54" s="805"/>
      <c r="BI54" s="805"/>
      <c r="BJ54" s="805"/>
      <c r="BK54" s="805"/>
      <c r="BL54" s="805"/>
      <c r="BM54" s="805"/>
      <c r="BN54" s="805"/>
      <c r="BO54" s="802">
        <f t="shared" si="0"/>
        <v>4047.1232876712329</v>
      </c>
      <c r="BP54" s="803"/>
      <c r="BQ54" s="803"/>
      <c r="BR54" s="803"/>
      <c r="BS54" s="803"/>
      <c r="BT54" s="803"/>
      <c r="BU54" s="803"/>
      <c r="BV54" s="804"/>
      <c r="BW54" s="805">
        <v>0</v>
      </c>
      <c r="BX54" s="805"/>
      <c r="BY54" s="805"/>
      <c r="BZ54" s="805"/>
      <c r="CA54" s="805"/>
      <c r="CB54" s="805"/>
      <c r="CC54" s="805"/>
      <c r="CD54" s="805"/>
      <c r="CE54" s="805">
        <v>0</v>
      </c>
      <c r="CF54" s="805"/>
      <c r="CG54" s="805"/>
      <c r="CH54" s="805"/>
      <c r="CI54" s="805"/>
      <c r="CJ54" s="805"/>
      <c r="CK54" s="805"/>
      <c r="CL54" s="805"/>
      <c r="CM54" s="805"/>
      <c r="CN54" s="805">
        <v>0</v>
      </c>
      <c r="CO54" s="805"/>
      <c r="CP54" s="805"/>
      <c r="CQ54" s="805"/>
      <c r="CR54" s="805"/>
      <c r="CS54" s="805"/>
      <c r="CT54" s="805"/>
      <c r="CU54" s="805"/>
      <c r="CV54" s="798">
        <f t="shared" si="1"/>
        <v>33995.835616438359</v>
      </c>
      <c r="CW54" s="798"/>
      <c r="CX54" s="798"/>
      <c r="CY54" s="798"/>
      <c r="CZ54" s="798"/>
      <c r="DA54" s="798"/>
      <c r="DB54" s="798"/>
      <c r="DC54" s="798"/>
      <c r="DD54" s="798"/>
      <c r="DE54" s="806"/>
    </row>
    <row r="55" spans="1:109" s="3" customFormat="1" ht="23.25" customHeight="1" x14ac:dyDescent="0.2">
      <c r="A55" s="799" t="s">
        <v>1987</v>
      </c>
      <c r="B55" s="800"/>
      <c r="C55" s="800"/>
      <c r="D55" s="800"/>
      <c r="E55" s="800"/>
      <c r="F55" s="800"/>
      <c r="G55" s="800"/>
      <c r="H55" s="800"/>
      <c r="I55" s="800"/>
      <c r="J55" s="800"/>
      <c r="K55" s="800"/>
      <c r="L55" s="800"/>
      <c r="M55" s="800"/>
      <c r="N55" s="800"/>
      <c r="O55" s="801"/>
      <c r="P55" s="792" t="s">
        <v>1988</v>
      </c>
      <c r="Q55" s="792"/>
      <c r="R55" s="792"/>
      <c r="S55" s="792"/>
      <c r="T55" s="792"/>
      <c r="U55" s="792"/>
      <c r="V55" s="792"/>
      <c r="W55" s="792"/>
      <c r="X55" s="792"/>
      <c r="Y55" s="792"/>
      <c r="Z55" s="792"/>
      <c r="AA55" s="792"/>
      <c r="AB55" s="792"/>
      <c r="AC55" s="792"/>
      <c r="AD55" s="793">
        <v>503</v>
      </c>
      <c r="AE55" s="793"/>
      <c r="AF55" s="793"/>
      <c r="AG55" s="794">
        <v>1</v>
      </c>
      <c r="AH55" s="794"/>
      <c r="AI55" s="794"/>
      <c r="AJ55" s="794"/>
      <c r="AK55" s="795">
        <v>5966</v>
      </c>
      <c r="AL55" s="796"/>
      <c r="AM55" s="796"/>
      <c r="AN55" s="796"/>
      <c r="AO55" s="796"/>
      <c r="AP55" s="797"/>
      <c r="AQ55" s="798">
        <f t="shared" si="2"/>
        <v>71592</v>
      </c>
      <c r="AR55" s="798"/>
      <c r="AS55" s="798"/>
      <c r="AT55" s="798"/>
      <c r="AU55" s="798"/>
      <c r="AV55" s="798"/>
      <c r="AW55" s="798"/>
      <c r="AX55" s="798"/>
      <c r="AY55" s="802">
        <v>0</v>
      </c>
      <c r="AZ55" s="803"/>
      <c r="BA55" s="803"/>
      <c r="BB55" s="803"/>
      <c r="BC55" s="803"/>
      <c r="BD55" s="803"/>
      <c r="BE55" s="803"/>
      <c r="BF55" s="804"/>
      <c r="BG55" s="805">
        <f t="shared" si="3"/>
        <v>980.71232876712327</v>
      </c>
      <c r="BH55" s="805"/>
      <c r="BI55" s="805"/>
      <c r="BJ55" s="805"/>
      <c r="BK55" s="805"/>
      <c r="BL55" s="805"/>
      <c r="BM55" s="805"/>
      <c r="BN55" s="805"/>
      <c r="BO55" s="802">
        <f t="shared" si="0"/>
        <v>9807.1232876712329</v>
      </c>
      <c r="BP55" s="803"/>
      <c r="BQ55" s="803"/>
      <c r="BR55" s="803"/>
      <c r="BS55" s="803"/>
      <c r="BT55" s="803"/>
      <c r="BU55" s="803"/>
      <c r="BV55" s="804"/>
      <c r="BW55" s="805">
        <v>0</v>
      </c>
      <c r="BX55" s="805"/>
      <c r="BY55" s="805"/>
      <c r="BZ55" s="805"/>
      <c r="CA55" s="805"/>
      <c r="CB55" s="805"/>
      <c r="CC55" s="805"/>
      <c r="CD55" s="805"/>
      <c r="CE55" s="805">
        <v>0</v>
      </c>
      <c r="CF55" s="805"/>
      <c r="CG55" s="805"/>
      <c r="CH55" s="805"/>
      <c r="CI55" s="805"/>
      <c r="CJ55" s="805"/>
      <c r="CK55" s="805"/>
      <c r="CL55" s="805"/>
      <c r="CM55" s="805"/>
      <c r="CN55" s="805">
        <v>0</v>
      </c>
      <c r="CO55" s="805"/>
      <c r="CP55" s="805"/>
      <c r="CQ55" s="805"/>
      <c r="CR55" s="805"/>
      <c r="CS55" s="805"/>
      <c r="CT55" s="805"/>
      <c r="CU55" s="805"/>
      <c r="CV55" s="798">
        <f t="shared" si="1"/>
        <v>82379.835616438359</v>
      </c>
      <c r="CW55" s="798"/>
      <c r="CX55" s="798"/>
      <c r="CY55" s="798"/>
      <c r="CZ55" s="798"/>
      <c r="DA55" s="798"/>
      <c r="DB55" s="798"/>
      <c r="DC55" s="798"/>
      <c r="DD55" s="798"/>
      <c r="DE55" s="806"/>
    </row>
    <row r="56" spans="1:109" s="3" customFormat="1" ht="23.25" customHeight="1" x14ac:dyDescent="0.2">
      <c r="A56" s="799" t="s">
        <v>1989</v>
      </c>
      <c r="B56" s="800"/>
      <c r="C56" s="800"/>
      <c r="D56" s="800"/>
      <c r="E56" s="800"/>
      <c r="F56" s="800"/>
      <c r="G56" s="800"/>
      <c r="H56" s="800"/>
      <c r="I56" s="800"/>
      <c r="J56" s="800"/>
      <c r="K56" s="800"/>
      <c r="L56" s="800"/>
      <c r="M56" s="800"/>
      <c r="N56" s="800"/>
      <c r="O56" s="801"/>
      <c r="P56" s="792" t="s">
        <v>1988</v>
      </c>
      <c r="Q56" s="792"/>
      <c r="R56" s="792"/>
      <c r="S56" s="792"/>
      <c r="T56" s="792"/>
      <c r="U56" s="792"/>
      <c r="V56" s="792"/>
      <c r="W56" s="792"/>
      <c r="X56" s="792"/>
      <c r="Y56" s="792"/>
      <c r="Z56" s="792"/>
      <c r="AA56" s="792"/>
      <c r="AB56" s="792"/>
      <c r="AC56" s="792"/>
      <c r="AD56" s="793">
        <v>503</v>
      </c>
      <c r="AE56" s="793"/>
      <c r="AF56" s="793"/>
      <c r="AG56" s="794">
        <v>1</v>
      </c>
      <c r="AH56" s="794"/>
      <c r="AI56" s="794"/>
      <c r="AJ56" s="794"/>
      <c r="AK56" s="795">
        <v>7356</v>
      </c>
      <c r="AL56" s="796"/>
      <c r="AM56" s="796"/>
      <c r="AN56" s="796"/>
      <c r="AO56" s="796"/>
      <c r="AP56" s="797"/>
      <c r="AQ56" s="798">
        <f t="shared" si="2"/>
        <v>88272</v>
      </c>
      <c r="AR56" s="798"/>
      <c r="AS56" s="798"/>
      <c r="AT56" s="798"/>
      <c r="AU56" s="798"/>
      <c r="AV56" s="798"/>
      <c r="AW56" s="798"/>
      <c r="AX56" s="798"/>
      <c r="AY56" s="802">
        <v>0</v>
      </c>
      <c r="AZ56" s="803"/>
      <c r="BA56" s="803"/>
      <c r="BB56" s="803"/>
      <c r="BC56" s="803"/>
      <c r="BD56" s="803"/>
      <c r="BE56" s="803"/>
      <c r="BF56" s="804"/>
      <c r="BG56" s="805">
        <f t="shared" si="3"/>
        <v>1209.2054794520548</v>
      </c>
      <c r="BH56" s="805"/>
      <c r="BI56" s="805"/>
      <c r="BJ56" s="805"/>
      <c r="BK56" s="805"/>
      <c r="BL56" s="805"/>
      <c r="BM56" s="805"/>
      <c r="BN56" s="805"/>
      <c r="BO56" s="802">
        <f t="shared" si="0"/>
        <v>12092.054794520549</v>
      </c>
      <c r="BP56" s="803"/>
      <c r="BQ56" s="803"/>
      <c r="BR56" s="803"/>
      <c r="BS56" s="803"/>
      <c r="BT56" s="803"/>
      <c r="BU56" s="803"/>
      <c r="BV56" s="804"/>
      <c r="BW56" s="805">
        <v>0</v>
      </c>
      <c r="BX56" s="805"/>
      <c r="BY56" s="805"/>
      <c r="BZ56" s="805"/>
      <c r="CA56" s="805"/>
      <c r="CB56" s="805"/>
      <c r="CC56" s="805"/>
      <c r="CD56" s="805"/>
      <c r="CE56" s="805">
        <v>0</v>
      </c>
      <c r="CF56" s="805"/>
      <c r="CG56" s="805"/>
      <c r="CH56" s="805"/>
      <c r="CI56" s="805"/>
      <c r="CJ56" s="805"/>
      <c r="CK56" s="805"/>
      <c r="CL56" s="805"/>
      <c r="CM56" s="805"/>
      <c r="CN56" s="805">
        <v>0</v>
      </c>
      <c r="CO56" s="805"/>
      <c r="CP56" s="805"/>
      <c r="CQ56" s="805"/>
      <c r="CR56" s="805"/>
      <c r="CS56" s="805"/>
      <c r="CT56" s="805"/>
      <c r="CU56" s="805"/>
      <c r="CV56" s="798">
        <f t="shared" si="1"/>
        <v>101573.2602739726</v>
      </c>
      <c r="CW56" s="798"/>
      <c r="CX56" s="798"/>
      <c r="CY56" s="798"/>
      <c r="CZ56" s="798"/>
      <c r="DA56" s="798"/>
      <c r="DB56" s="798"/>
      <c r="DC56" s="798"/>
      <c r="DD56" s="798"/>
      <c r="DE56" s="806"/>
    </row>
    <row r="57" spans="1:109" s="3" customFormat="1" ht="23.25" customHeight="1" x14ac:dyDescent="0.2">
      <c r="A57" s="799" t="s">
        <v>1990</v>
      </c>
      <c r="B57" s="800"/>
      <c r="C57" s="800"/>
      <c r="D57" s="800"/>
      <c r="E57" s="800"/>
      <c r="F57" s="800"/>
      <c r="G57" s="800"/>
      <c r="H57" s="800"/>
      <c r="I57" s="800"/>
      <c r="J57" s="800"/>
      <c r="K57" s="800"/>
      <c r="L57" s="800"/>
      <c r="M57" s="800"/>
      <c r="N57" s="800"/>
      <c r="O57" s="801"/>
      <c r="P57" s="792" t="s">
        <v>1988</v>
      </c>
      <c r="Q57" s="792"/>
      <c r="R57" s="792"/>
      <c r="S57" s="792"/>
      <c r="T57" s="792"/>
      <c r="U57" s="792"/>
      <c r="V57" s="792"/>
      <c r="W57" s="792"/>
      <c r="X57" s="792"/>
      <c r="Y57" s="792"/>
      <c r="Z57" s="792"/>
      <c r="AA57" s="792"/>
      <c r="AB57" s="792"/>
      <c r="AC57" s="792"/>
      <c r="AD57" s="793">
        <v>503</v>
      </c>
      <c r="AE57" s="793"/>
      <c r="AF57" s="793"/>
      <c r="AG57" s="794">
        <v>1</v>
      </c>
      <c r="AH57" s="794"/>
      <c r="AI57" s="794"/>
      <c r="AJ57" s="794"/>
      <c r="AK57" s="795">
        <v>5966</v>
      </c>
      <c r="AL57" s="796"/>
      <c r="AM57" s="796"/>
      <c r="AN57" s="796"/>
      <c r="AO57" s="796"/>
      <c r="AP57" s="797"/>
      <c r="AQ57" s="798">
        <f t="shared" si="2"/>
        <v>71592</v>
      </c>
      <c r="AR57" s="798"/>
      <c r="AS57" s="798"/>
      <c r="AT57" s="798"/>
      <c r="AU57" s="798"/>
      <c r="AV57" s="798"/>
      <c r="AW57" s="798"/>
      <c r="AX57" s="798"/>
      <c r="AY57" s="802">
        <v>0</v>
      </c>
      <c r="AZ57" s="803"/>
      <c r="BA57" s="803"/>
      <c r="BB57" s="803"/>
      <c r="BC57" s="803"/>
      <c r="BD57" s="803"/>
      <c r="BE57" s="803"/>
      <c r="BF57" s="804"/>
      <c r="BG57" s="805">
        <f t="shared" si="3"/>
        <v>980.71232876712327</v>
      </c>
      <c r="BH57" s="805"/>
      <c r="BI57" s="805"/>
      <c r="BJ57" s="805"/>
      <c r="BK57" s="805"/>
      <c r="BL57" s="805"/>
      <c r="BM57" s="805"/>
      <c r="BN57" s="805"/>
      <c r="BO57" s="802">
        <f t="shared" si="0"/>
        <v>9807.1232876712329</v>
      </c>
      <c r="BP57" s="803"/>
      <c r="BQ57" s="803"/>
      <c r="BR57" s="803"/>
      <c r="BS57" s="803"/>
      <c r="BT57" s="803"/>
      <c r="BU57" s="803"/>
      <c r="BV57" s="804"/>
      <c r="BW57" s="805">
        <v>0</v>
      </c>
      <c r="BX57" s="805"/>
      <c r="BY57" s="805"/>
      <c r="BZ57" s="805"/>
      <c r="CA57" s="805"/>
      <c r="CB57" s="805"/>
      <c r="CC57" s="805"/>
      <c r="CD57" s="805"/>
      <c r="CE57" s="805">
        <v>0</v>
      </c>
      <c r="CF57" s="805"/>
      <c r="CG57" s="805"/>
      <c r="CH57" s="805"/>
      <c r="CI57" s="805"/>
      <c r="CJ57" s="805"/>
      <c r="CK57" s="805"/>
      <c r="CL57" s="805"/>
      <c r="CM57" s="805"/>
      <c r="CN57" s="805">
        <v>0</v>
      </c>
      <c r="CO57" s="805"/>
      <c r="CP57" s="805"/>
      <c r="CQ57" s="805"/>
      <c r="CR57" s="805"/>
      <c r="CS57" s="805"/>
      <c r="CT57" s="805"/>
      <c r="CU57" s="805"/>
      <c r="CV57" s="798">
        <f t="shared" si="1"/>
        <v>82379.835616438359</v>
      </c>
      <c r="CW57" s="798"/>
      <c r="CX57" s="798"/>
      <c r="CY57" s="798"/>
      <c r="CZ57" s="798"/>
      <c r="DA57" s="798"/>
      <c r="DB57" s="798"/>
      <c r="DC57" s="798"/>
      <c r="DD57" s="798"/>
      <c r="DE57" s="806"/>
    </row>
    <row r="58" spans="1:109" s="3" customFormat="1" ht="23.25" customHeight="1" x14ac:dyDescent="0.2">
      <c r="A58" s="799" t="s">
        <v>1954</v>
      </c>
      <c r="B58" s="800"/>
      <c r="C58" s="800"/>
      <c r="D58" s="800"/>
      <c r="E58" s="800"/>
      <c r="F58" s="800"/>
      <c r="G58" s="800"/>
      <c r="H58" s="800"/>
      <c r="I58" s="800"/>
      <c r="J58" s="800"/>
      <c r="K58" s="800"/>
      <c r="L58" s="800"/>
      <c r="M58" s="800"/>
      <c r="N58" s="800"/>
      <c r="O58" s="801"/>
      <c r="P58" s="792" t="s">
        <v>1991</v>
      </c>
      <c r="Q58" s="792"/>
      <c r="R58" s="792"/>
      <c r="S58" s="792"/>
      <c r="T58" s="792"/>
      <c r="U58" s="792"/>
      <c r="V58" s="792"/>
      <c r="W58" s="792"/>
      <c r="X58" s="792"/>
      <c r="Y58" s="792"/>
      <c r="Z58" s="792"/>
      <c r="AA58" s="792"/>
      <c r="AB58" s="792"/>
      <c r="AC58" s="792"/>
      <c r="AD58" s="793">
        <v>502</v>
      </c>
      <c r="AE58" s="793"/>
      <c r="AF58" s="793"/>
      <c r="AG58" s="794">
        <v>1</v>
      </c>
      <c r="AH58" s="794"/>
      <c r="AI58" s="794"/>
      <c r="AJ58" s="794"/>
      <c r="AK58" s="795">
        <v>13600</v>
      </c>
      <c r="AL58" s="796"/>
      <c r="AM58" s="796"/>
      <c r="AN58" s="796"/>
      <c r="AO58" s="796"/>
      <c r="AP58" s="797"/>
      <c r="AQ58" s="798">
        <f t="shared" si="2"/>
        <v>163200</v>
      </c>
      <c r="AR58" s="798"/>
      <c r="AS58" s="798"/>
      <c r="AT58" s="798"/>
      <c r="AU58" s="798"/>
      <c r="AV58" s="798"/>
      <c r="AW58" s="798"/>
      <c r="AX58" s="798"/>
      <c r="AY58" s="802">
        <v>0</v>
      </c>
      <c r="AZ58" s="803"/>
      <c r="BA58" s="803"/>
      <c r="BB58" s="803"/>
      <c r="BC58" s="803"/>
      <c r="BD58" s="803"/>
      <c r="BE58" s="803"/>
      <c r="BF58" s="804"/>
      <c r="BG58" s="805">
        <f t="shared" si="3"/>
        <v>2235.6164383561645</v>
      </c>
      <c r="BH58" s="805"/>
      <c r="BI58" s="805"/>
      <c r="BJ58" s="805"/>
      <c r="BK58" s="805"/>
      <c r="BL58" s="805"/>
      <c r="BM58" s="805"/>
      <c r="BN58" s="805"/>
      <c r="BO58" s="802">
        <f t="shared" si="0"/>
        <v>22356.164383561645</v>
      </c>
      <c r="BP58" s="803"/>
      <c r="BQ58" s="803"/>
      <c r="BR58" s="803"/>
      <c r="BS58" s="803"/>
      <c r="BT58" s="803"/>
      <c r="BU58" s="803"/>
      <c r="BV58" s="804"/>
      <c r="BW58" s="805">
        <v>0</v>
      </c>
      <c r="BX58" s="805"/>
      <c r="BY58" s="805"/>
      <c r="BZ58" s="805"/>
      <c r="CA58" s="805"/>
      <c r="CB58" s="805"/>
      <c r="CC58" s="805"/>
      <c r="CD58" s="805"/>
      <c r="CE58" s="805">
        <v>0</v>
      </c>
      <c r="CF58" s="805"/>
      <c r="CG58" s="805"/>
      <c r="CH58" s="805"/>
      <c r="CI58" s="805"/>
      <c r="CJ58" s="805"/>
      <c r="CK58" s="805"/>
      <c r="CL58" s="805"/>
      <c r="CM58" s="805"/>
      <c r="CN58" s="805">
        <v>0</v>
      </c>
      <c r="CO58" s="805"/>
      <c r="CP58" s="805"/>
      <c r="CQ58" s="805"/>
      <c r="CR58" s="805"/>
      <c r="CS58" s="805"/>
      <c r="CT58" s="805"/>
      <c r="CU58" s="805"/>
      <c r="CV58" s="798">
        <f t="shared" si="1"/>
        <v>187791.78082191781</v>
      </c>
      <c r="CW58" s="798"/>
      <c r="CX58" s="798"/>
      <c r="CY58" s="798"/>
      <c r="CZ58" s="798"/>
      <c r="DA58" s="798"/>
      <c r="DB58" s="798"/>
      <c r="DC58" s="798"/>
      <c r="DD58" s="798"/>
      <c r="DE58" s="806"/>
    </row>
    <row r="59" spans="1:109" s="3" customFormat="1" ht="23.25" customHeight="1" x14ac:dyDescent="0.2">
      <c r="A59" s="799" t="s">
        <v>1992</v>
      </c>
      <c r="B59" s="800"/>
      <c r="C59" s="800"/>
      <c r="D59" s="800"/>
      <c r="E59" s="800"/>
      <c r="F59" s="800"/>
      <c r="G59" s="800"/>
      <c r="H59" s="800"/>
      <c r="I59" s="800"/>
      <c r="J59" s="800"/>
      <c r="K59" s="800"/>
      <c r="L59" s="800"/>
      <c r="M59" s="800"/>
      <c r="N59" s="800"/>
      <c r="O59" s="801"/>
      <c r="P59" s="850" t="s">
        <v>1991</v>
      </c>
      <c r="Q59" s="851"/>
      <c r="R59" s="851"/>
      <c r="S59" s="851"/>
      <c r="T59" s="851"/>
      <c r="U59" s="851"/>
      <c r="V59" s="851"/>
      <c r="W59" s="851"/>
      <c r="X59" s="851"/>
      <c r="Y59" s="851"/>
      <c r="Z59" s="851"/>
      <c r="AA59" s="851"/>
      <c r="AB59" s="851"/>
      <c r="AC59" s="852"/>
      <c r="AD59" s="793">
        <v>502</v>
      </c>
      <c r="AE59" s="793"/>
      <c r="AF59" s="793"/>
      <c r="AG59" s="794">
        <v>1</v>
      </c>
      <c r="AH59" s="794"/>
      <c r="AI59" s="794"/>
      <c r="AJ59" s="794"/>
      <c r="AK59" s="795">
        <v>9652</v>
      </c>
      <c r="AL59" s="796"/>
      <c r="AM59" s="796"/>
      <c r="AN59" s="796"/>
      <c r="AO59" s="796"/>
      <c r="AP59" s="797"/>
      <c r="AQ59" s="798">
        <f t="shared" si="2"/>
        <v>115824</v>
      </c>
      <c r="AR59" s="798"/>
      <c r="AS59" s="798"/>
      <c r="AT59" s="798"/>
      <c r="AU59" s="798"/>
      <c r="AV59" s="798"/>
      <c r="AW59" s="798"/>
      <c r="AX59" s="798"/>
      <c r="AY59" s="802">
        <v>0</v>
      </c>
      <c r="AZ59" s="803"/>
      <c r="BA59" s="803"/>
      <c r="BB59" s="803"/>
      <c r="BC59" s="803"/>
      <c r="BD59" s="803"/>
      <c r="BE59" s="803"/>
      <c r="BF59" s="804"/>
      <c r="BG59" s="805">
        <f t="shared" si="3"/>
        <v>1586.6301369863013</v>
      </c>
      <c r="BH59" s="805"/>
      <c r="BI59" s="805"/>
      <c r="BJ59" s="805"/>
      <c r="BK59" s="805"/>
      <c r="BL59" s="805"/>
      <c r="BM59" s="805"/>
      <c r="BN59" s="805"/>
      <c r="BO59" s="802">
        <f t="shared" si="0"/>
        <v>15866.301369863013</v>
      </c>
      <c r="BP59" s="803"/>
      <c r="BQ59" s="803"/>
      <c r="BR59" s="803"/>
      <c r="BS59" s="803"/>
      <c r="BT59" s="803"/>
      <c r="BU59" s="803"/>
      <c r="BV59" s="804"/>
      <c r="BW59" s="805">
        <v>0</v>
      </c>
      <c r="BX59" s="805"/>
      <c r="BY59" s="805"/>
      <c r="BZ59" s="805"/>
      <c r="CA59" s="805"/>
      <c r="CB59" s="805"/>
      <c r="CC59" s="805"/>
      <c r="CD59" s="805"/>
      <c r="CE59" s="805">
        <v>0</v>
      </c>
      <c r="CF59" s="805"/>
      <c r="CG59" s="805"/>
      <c r="CH59" s="805"/>
      <c r="CI59" s="805"/>
      <c r="CJ59" s="805"/>
      <c r="CK59" s="805"/>
      <c r="CL59" s="805"/>
      <c r="CM59" s="805"/>
      <c r="CN59" s="805">
        <v>0</v>
      </c>
      <c r="CO59" s="805"/>
      <c r="CP59" s="805"/>
      <c r="CQ59" s="805"/>
      <c r="CR59" s="805"/>
      <c r="CS59" s="805"/>
      <c r="CT59" s="805"/>
      <c r="CU59" s="805"/>
      <c r="CV59" s="798">
        <f t="shared" si="1"/>
        <v>133276.93150684933</v>
      </c>
      <c r="CW59" s="798"/>
      <c r="CX59" s="798"/>
      <c r="CY59" s="798"/>
      <c r="CZ59" s="798"/>
      <c r="DA59" s="798"/>
      <c r="DB59" s="798"/>
      <c r="DC59" s="798"/>
      <c r="DD59" s="798"/>
      <c r="DE59" s="806"/>
    </row>
    <row r="60" spans="1:109" s="3" customFormat="1" ht="23.25" customHeight="1" x14ac:dyDescent="0.2">
      <c r="A60" s="799" t="s">
        <v>1992</v>
      </c>
      <c r="B60" s="800"/>
      <c r="C60" s="800"/>
      <c r="D60" s="800"/>
      <c r="E60" s="800"/>
      <c r="F60" s="800"/>
      <c r="G60" s="800"/>
      <c r="H60" s="800"/>
      <c r="I60" s="800"/>
      <c r="J60" s="800"/>
      <c r="K60" s="800"/>
      <c r="L60" s="800"/>
      <c r="M60" s="800"/>
      <c r="N60" s="800"/>
      <c r="O60" s="801"/>
      <c r="P60" s="850" t="s">
        <v>1991</v>
      </c>
      <c r="Q60" s="851"/>
      <c r="R60" s="851"/>
      <c r="S60" s="851"/>
      <c r="T60" s="851"/>
      <c r="U60" s="851"/>
      <c r="V60" s="851"/>
      <c r="W60" s="851"/>
      <c r="X60" s="851"/>
      <c r="Y60" s="851"/>
      <c r="Z60" s="851"/>
      <c r="AA60" s="851"/>
      <c r="AB60" s="851"/>
      <c r="AC60" s="852"/>
      <c r="AD60" s="793">
        <v>502</v>
      </c>
      <c r="AE60" s="793"/>
      <c r="AF60" s="793"/>
      <c r="AG60" s="794">
        <v>1</v>
      </c>
      <c r="AH60" s="794"/>
      <c r="AI60" s="794"/>
      <c r="AJ60" s="794"/>
      <c r="AK60" s="795">
        <v>8652</v>
      </c>
      <c r="AL60" s="796"/>
      <c r="AM60" s="796"/>
      <c r="AN60" s="796"/>
      <c r="AO60" s="796"/>
      <c r="AP60" s="797"/>
      <c r="AQ60" s="798">
        <f t="shared" si="2"/>
        <v>103824</v>
      </c>
      <c r="AR60" s="798"/>
      <c r="AS60" s="798"/>
      <c r="AT60" s="798"/>
      <c r="AU60" s="798"/>
      <c r="AV60" s="798"/>
      <c r="AW60" s="798"/>
      <c r="AX60" s="798"/>
      <c r="AY60" s="802">
        <v>0</v>
      </c>
      <c r="AZ60" s="803"/>
      <c r="BA60" s="803"/>
      <c r="BB60" s="803"/>
      <c r="BC60" s="803"/>
      <c r="BD60" s="803"/>
      <c r="BE60" s="803"/>
      <c r="BF60" s="804"/>
      <c r="BG60" s="805">
        <f t="shared" si="3"/>
        <v>1422.2465753424658</v>
      </c>
      <c r="BH60" s="805"/>
      <c r="BI60" s="805"/>
      <c r="BJ60" s="805"/>
      <c r="BK60" s="805"/>
      <c r="BL60" s="805"/>
      <c r="BM60" s="805"/>
      <c r="BN60" s="805"/>
      <c r="BO60" s="802">
        <f t="shared" si="0"/>
        <v>14222.465753424658</v>
      </c>
      <c r="BP60" s="803"/>
      <c r="BQ60" s="803"/>
      <c r="BR60" s="803"/>
      <c r="BS60" s="803"/>
      <c r="BT60" s="803"/>
      <c r="BU60" s="803"/>
      <c r="BV60" s="804"/>
      <c r="BW60" s="805">
        <v>0</v>
      </c>
      <c r="BX60" s="805"/>
      <c r="BY60" s="805"/>
      <c r="BZ60" s="805"/>
      <c r="CA60" s="805"/>
      <c r="CB60" s="805"/>
      <c r="CC60" s="805"/>
      <c r="CD60" s="805"/>
      <c r="CE60" s="805">
        <v>0</v>
      </c>
      <c r="CF60" s="805"/>
      <c r="CG60" s="805"/>
      <c r="CH60" s="805"/>
      <c r="CI60" s="805"/>
      <c r="CJ60" s="805"/>
      <c r="CK60" s="805"/>
      <c r="CL60" s="805"/>
      <c r="CM60" s="805"/>
      <c r="CN60" s="805">
        <v>0</v>
      </c>
      <c r="CO60" s="805"/>
      <c r="CP60" s="805"/>
      <c r="CQ60" s="805"/>
      <c r="CR60" s="805"/>
      <c r="CS60" s="805"/>
      <c r="CT60" s="805"/>
      <c r="CU60" s="805"/>
      <c r="CV60" s="798">
        <f t="shared" si="1"/>
        <v>119468.71232876711</v>
      </c>
      <c r="CW60" s="798"/>
      <c r="CX60" s="798"/>
      <c r="CY60" s="798"/>
      <c r="CZ60" s="798"/>
      <c r="DA60" s="798"/>
      <c r="DB60" s="798"/>
      <c r="DC60" s="798"/>
      <c r="DD60" s="798"/>
      <c r="DE60" s="806"/>
    </row>
    <row r="61" spans="1:109" s="3" customFormat="1" ht="23.25" customHeight="1" x14ac:dyDescent="0.2">
      <c r="A61" s="799" t="s">
        <v>1993</v>
      </c>
      <c r="B61" s="800"/>
      <c r="C61" s="800"/>
      <c r="D61" s="800"/>
      <c r="E61" s="800"/>
      <c r="F61" s="800"/>
      <c r="G61" s="800"/>
      <c r="H61" s="800"/>
      <c r="I61" s="800"/>
      <c r="J61" s="800"/>
      <c r="K61" s="800"/>
      <c r="L61" s="800"/>
      <c r="M61" s="800"/>
      <c r="N61" s="800"/>
      <c r="O61" s="801"/>
      <c r="P61" s="792" t="s">
        <v>1991</v>
      </c>
      <c r="Q61" s="792"/>
      <c r="R61" s="792"/>
      <c r="S61" s="792"/>
      <c r="T61" s="792"/>
      <c r="U61" s="792"/>
      <c r="V61" s="792"/>
      <c r="W61" s="792"/>
      <c r="X61" s="792"/>
      <c r="Y61" s="792"/>
      <c r="Z61" s="792"/>
      <c r="AA61" s="792"/>
      <c r="AB61" s="792"/>
      <c r="AC61" s="792"/>
      <c r="AD61" s="793">
        <v>502</v>
      </c>
      <c r="AE61" s="793"/>
      <c r="AF61" s="793"/>
      <c r="AG61" s="794">
        <v>1</v>
      </c>
      <c r="AH61" s="794"/>
      <c r="AI61" s="794"/>
      <c r="AJ61" s="794"/>
      <c r="AK61" s="795">
        <v>7508</v>
      </c>
      <c r="AL61" s="796"/>
      <c r="AM61" s="796"/>
      <c r="AN61" s="796"/>
      <c r="AO61" s="796"/>
      <c r="AP61" s="797"/>
      <c r="AQ61" s="798">
        <f t="shared" si="2"/>
        <v>90096</v>
      </c>
      <c r="AR61" s="798"/>
      <c r="AS61" s="798"/>
      <c r="AT61" s="798"/>
      <c r="AU61" s="798"/>
      <c r="AV61" s="798"/>
      <c r="AW61" s="798"/>
      <c r="AX61" s="798"/>
      <c r="AY61" s="802">
        <v>0</v>
      </c>
      <c r="AZ61" s="803"/>
      <c r="BA61" s="803"/>
      <c r="BB61" s="803"/>
      <c r="BC61" s="803"/>
      <c r="BD61" s="803"/>
      <c r="BE61" s="803"/>
      <c r="BF61" s="804"/>
      <c r="BG61" s="805">
        <f t="shared" si="3"/>
        <v>1234.1917808219177</v>
      </c>
      <c r="BH61" s="805"/>
      <c r="BI61" s="805"/>
      <c r="BJ61" s="805"/>
      <c r="BK61" s="805"/>
      <c r="BL61" s="805"/>
      <c r="BM61" s="805"/>
      <c r="BN61" s="805"/>
      <c r="BO61" s="802">
        <f t="shared" si="0"/>
        <v>12341.917808219177</v>
      </c>
      <c r="BP61" s="803"/>
      <c r="BQ61" s="803"/>
      <c r="BR61" s="803"/>
      <c r="BS61" s="803"/>
      <c r="BT61" s="803"/>
      <c r="BU61" s="803"/>
      <c r="BV61" s="804"/>
      <c r="BW61" s="805">
        <v>0</v>
      </c>
      <c r="BX61" s="805"/>
      <c r="BY61" s="805"/>
      <c r="BZ61" s="805"/>
      <c r="CA61" s="805"/>
      <c r="CB61" s="805"/>
      <c r="CC61" s="805"/>
      <c r="CD61" s="805"/>
      <c r="CE61" s="805">
        <v>0</v>
      </c>
      <c r="CF61" s="805"/>
      <c r="CG61" s="805"/>
      <c r="CH61" s="805"/>
      <c r="CI61" s="805"/>
      <c r="CJ61" s="805"/>
      <c r="CK61" s="805"/>
      <c r="CL61" s="805"/>
      <c r="CM61" s="805"/>
      <c r="CN61" s="805">
        <v>0</v>
      </c>
      <c r="CO61" s="805"/>
      <c r="CP61" s="805"/>
      <c r="CQ61" s="805"/>
      <c r="CR61" s="805"/>
      <c r="CS61" s="805"/>
      <c r="CT61" s="805"/>
      <c r="CU61" s="805"/>
      <c r="CV61" s="798">
        <f t="shared" si="1"/>
        <v>103672.10958904109</v>
      </c>
      <c r="CW61" s="798"/>
      <c r="CX61" s="798"/>
      <c r="CY61" s="798"/>
      <c r="CZ61" s="798"/>
      <c r="DA61" s="798"/>
      <c r="DB61" s="798"/>
      <c r="DC61" s="798"/>
      <c r="DD61" s="798"/>
      <c r="DE61" s="806"/>
    </row>
    <row r="62" spans="1:109" s="3" customFormat="1" ht="23.25" customHeight="1" x14ac:dyDescent="0.2">
      <c r="A62" s="799" t="s">
        <v>1994</v>
      </c>
      <c r="B62" s="800"/>
      <c r="C62" s="800"/>
      <c r="D62" s="800"/>
      <c r="E62" s="800"/>
      <c r="F62" s="800"/>
      <c r="G62" s="800"/>
      <c r="H62" s="800"/>
      <c r="I62" s="800"/>
      <c r="J62" s="800"/>
      <c r="K62" s="800"/>
      <c r="L62" s="800"/>
      <c r="M62" s="800"/>
      <c r="N62" s="800"/>
      <c r="O62" s="801"/>
      <c r="P62" s="792" t="s">
        <v>1991</v>
      </c>
      <c r="Q62" s="792"/>
      <c r="R62" s="792"/>
      <c r="S62" s="792"/>
      <c r="T62" s="792"/>
      <c r="U62" s="792"/>
      <c r="V62" s="792"/>
      <c r="W62" s="792"/>
      <c r="X62" s="792"/>
      <c r="Y62" s="792"/>
      <c r="Z62" s="792"/>
      <c r="AA62" s="792"/>
      <c r="AB62" s="792"/>
      <c r="AC62" s="792"/>
      <c r="AD62" s="793">
        <v>502</v>
      </c>
      <c r="AE62" s="793"/>
      <c r="AF62" s="793"/>
      <c r="AG62" s="794">
        <v>16</v>
      </c>
      <c r="AH62" s="794"/>
      <c r="AI62" s="794"/>
      <c r="AJ62" s="794"/>
      <c r="AK62" s="795">
        <v>8034</v>
      </c>
      <c r="AL62" s="796"/>
      <c r="AM62" s="796"/>
      <c r="AN62" s="796"/>
      <c r="AO62" s="796"/>
      <c r="AP62" s="797"/>
      <c r="AQ62" s="798">
        <f t="shared" si="2"/>
        <v>1542528</v>
      </c>
      <c r="AR62" s="798"/>
      <c r="AS62" s="798"/>
      <c r="AT62" s="798"/>
      <c r="AU62" s="798"/>
      <c r="AV62" s="798"/>
      <c r="AW62" s="798"/>
      <c r="AX62" s="798"/>
      <c r="AY62" s="802">
        <v>0</v>
      </c>
      <c r="AZ62" s="803"/>
      <c r="BA62" s="803"/>
      <c r="BB62" s="803"/>
      <c r="BC62" s="803"/>
      <c r="BD62" s="803"/>
      <c r="BE62" s="803"/>
      <c r="BF62" s="804"/>
      <c r="BG62" s="805">
        <f t="shared" si="3"/>
        <v>21130.520547945205</v>
      </c>
      <c r="BH62" s="805"/>
      <c r="BI62" s="805"/>
      <c r="BJ62" s="805"/>
      <c r="BK62" s="805"/>
      <c r="BL62" s="805"/>
      <c r="BM62" s="805"/>
      <c r="BN62" s="805"/>
      <c r="BO62" s="802">
        <f t="shared" si="0"/>
        <v>211305.20547945207</v>
      </c>
      <c r="BP62" s="803"/>
      <c r="BQ62" s="803"/>
      <c r="BR62" s="803"/>
      <c r="BS62" s="803"/>
      <c r="BT62" s="803"/>
      <c r="BU62" s="803"/>
      <c r="BV62" s="804"/>
      <c r="BW62" s="805">
        <v>0</v>
      </c>
      <c r="BX62" s="805"/>
      <c r="BY62" s="805"/>
      <c r="BZ62" s="805"/>
      <c r="CA62" s="805"/>
      <c r="CB62" s="805"/>
      <c r="CC62" s="805"/>
      <c r="CD62" s="805"/>
      <c r="CE62" s="805">
        <v>0</v>
      </c>
      <c r="CF62" s="805"/>
      <c r="CG62" s="805"/>
      <c r="CH62" s="805"/>
      <c r="CI62" s="805"/>
      <c r="CJ62" s="805"/>
      <c r="CK62" s="805"/>
      <c r="CL62" s="805"/>
      <c r="CM62" s="805"/>
      <c r="CN62" s="805">
        <v>0</v>
      </c>
      <c r="CO62" s="805"/>
      <c r="CP62" s="805"/>
      <c r="CQ62" s="805"/>
      <c r="CR62" s="805"/>
      <c r="CS62" s="805"/>
      <c r="CT62" s="805"/>
      <c r="CU62" s="805"/>
      <c r="CV62" s="798">
        <f t="shared" si="1"/>
        <v>1774963.7260273974</v>
      </c>
      <c r="CW62" s="798"/>
      <c r="CX62" s="798"/>
      <c r="CY62" s="798"/>
      <c r="CZ62" s="798"/>
      <c r="DA62" s="798"/>
      <c r="DB62" s="798"/>
      <c r="DC62" s="798"/>
      <c r="DD62" s="798"/>
      <c r="DE62" s="806"/>
    </row>
    <row r="63" spans="1:109" s="3" customFormat="1" ht="23.25" customHeight="1" x14ac:dyDescent="0.2">
      <c r="A63" s="799" t="s">
        <v>1994</v>
      </c>
      <c r="B63" s="800"/>
      <c r="C63" s="800"/>
      <c r="D63" s="800"/>
      <c r="E63" s="800"/>
      <c r="F63" s="800"/>
      <c r="G63" s="800"/>
      <c r="H63" s="800"/>
      <c r="I63" s="800"/>
      <c r="J63" s="800"/>
      <c r="K63" s="800"/>
      <c r="L63" s="800"/>
      <c r="M63" s="800"/>
      <c r="N63" s="800"/>
      <c r="O63" s="801"/>
      <c r="P63" s="792" t="s">
        <v>1991</v>
      </c>
      <c r="Q63" s="792"/>
      <c r="R63" s="792"/>
      <c r="S63" s="792"/>
      <c r="T63" s="792"/>
      <c r="U63" s="792"/>
      <c r="V63" s="792"/>
      <c r="W63" s="792"/>
      <c r="X63" s="792"/>
      <c r="Y63" s="792"/>
      <c r="Z63" s="792"/>
      <c r="AA63" s="792"/>
      <c r="AB63" s="792"/>
      <c r="AC63" s="792"/>
      <c r="AD63" s="793">
        <v>502</v>
      </c>
      <c r="AE63" s="793"/>
      <c r="AF63" s="793"/>
      <c r="AG63" s="794">
        <v>1</v>
      </c>
      <c r="AH63" s="794"/>
      <c r="AI63" s="794"/>
      <c r="AJ63" s="794"/>
      <c r="AK63" s="795">
        <v>8031</v>
      </c>
      <c r="AL63" s="796"/>
      <c r="AM63" s="796"/>
      <c r="AN63" s="796"/>
      <c r="AO63" s="796"/>
      <c r="AP63" s="797"/>
      <c r="AQ63" s="798">
        <f t="shared" si="2"/>
        <v>96372</v>
      </c>
      <c r="AR63" s="798"/>
      <c r="AS63" s="798"/>
      <c r="AT63" s="798"/>
      <c r="AU63" s="798"/>
      <c r="AV63" s="798"/>
      <c r="AW63" s="798"/>
      <c r="AX63" s="798"/>
      <c r="AY63" s="802">
        <v>0</v>
      </c>
      <c r="AZ63" s="803"/>
      <c r="BA63" s="803"/>
      <c r="BB63" s="803"/>
      <c r="BC63" s="803"/>
      <c r="BD63" s="803"/>
      <c r="BE63" s="803"/>
      <c r="BF63" s="804"/>
      <c r="BG63" s="805">
        <f t="shared" si="3"/>
        <v>1320.1643835616437</v>
      </c>
      <c r="BH63" s="805"/>
      <c r="BI63" s="805"/>
      <c r="BJ63" s="805"/>
      <c r="BK63" s="805"/>
      <c r="BL63" s="805"/>
      <c r="BM63" s="805"/>
      <c r="BN63" s="805"/>
      <c r="BO63" s="802">
        <f t="shared" si="0"/>
        <v>13201.643835616436</v>
      </c>
      <c r="BP63" s="803"/>
      <c r="BQ63" s="803"/>
      <c r="BR63" s="803"/>
      <c r="BS63" s="803"/>
      <c r="BT63" s="803"/>
      <c r="BU63" s="803"/>
      <c r="BV63" s="804"/>
      <c r="BW63" s="805">
        <v>0</v>
      </c>
      <c r="BX63" s="805"/>
      <c r="BY63" s="805"/>
      <c r="BZ63" s="805"/>
      <c r="CA63" s="805"/>
      <c r="CB63" s="805"/>
      <c r="CC63" s="805"/>
      <c r="CD63" s="805"/>
      <c r="CE63" s="805">
        <v>0</v>
      </c>
      <c r="CF63" s="805"/>
      <c r="CG63" s="805"/>
      <c r="CH63" s="805"/>
      <c r="CI63" s="805"/>
      <c r="CJ63" s="805"/>
      <c r="CK63" s="805"/>
      <c r="CL63" s="805"/>
      <c r="CM63" s="805"/>
      <c r="CN63" s="805">
        <v>0</v>
      </c>
      <c r="CO63" s="805"/>
      <c r="CP63" s="805"/>
      <c r="CQ63" s="805"/>
      <c r="CR63" s="805"/>
      <c r="CS63" s="805"/>
      <c r="CT63" s="805"/>
      <c r="CU63" s="805"/>
      <c r="CV63" s="798">
        <f t="shared" si="1"/>
        <v>110893.80821917808</v>
      </c>
      <c r="CW63" s="798"/>
      <c r="CX63" s="798"/>
      <c r="CY63" s="798"/>
      <c r="CZ63" s="798"/>
      <c r="DA63" s="798"/>
      <c r="DB63" s="798"/>
      <c r="DC63" s="798"/>
      <c r="DD63" s="798"/>
      <c r="DE63" s="806"/>
    </row>
    <row r="64" spans="1:109" s="3" customFormat="1" ht="23.25" customHeight="1" x14ac:dyDescent="0.2">
      <c r="A64" s="799" t="s">
        <v>1994</v>
      </c>
      <c r="B64" s="800"/>
      <c r="C64" s="800"/>
      <c r="D64" s="800"/>
      <c r="E64" s="800"/>
      <c r="F64" s="800"/>
      <c r="G64" s="800"/>
      <c r="H64" s="800"/>
      <c r="I64" s="800"/>
      <c r="J64" s="800"/>
      <c r="K64" s="800"/>
      <c r="L64" s="800"/>
      <c r="M64" s="800"/>
      <c r="N64" s="800"/>
      <c r="O64" s="801"/>
      <c r="P64" s="792" t="s">
        <v>1991</v>
      </c>
      <c r="Q64" s="792"/>
      <c r="R64" s="792"/>
      <c r="S64" s="792"/>
      <c r="T64" s="792"/>
      <c r="U64" s="792"/>
      <c r="V64" s="792"/>
      <c r="W64" s="792"/>
      <c r="X64" s="792"/>
      <c r="Y64" s="792"/>
      <c r="Z64" s="792"/>
      <c r="AA64" s="792"/>
      <c r="AB64" s="792"/>
      <c r="AC64" s="792"/>
      <c r="AD64" s="793">
        <v>502</v>
      </c>
      <c r="AE64" s="793"/>
      <c r="AF64" s="793"/>
      <c r="AG64" s="794">
        <v>2</v>
      </c>
      <c r="AH64" s="794"/>
      <c r="AI64" s="794"/>
      <c r="AJ64" s="794"/>
      <c r="AK64" s="795">
        <v>6748</v>
      </c>
      <c r="AL64" s="796"/>
      <c r="AM64" s="796"/>
      <c r="AN64" s="796"/>
      <c r="AO64" s="796"/>
      <c r="AP64" s="797"/>
      <c r="AQ64" s="798">
        <f t="shared" si="2"/>
        <v>161952</v>
      </c>
      <c r="AR64" s="798"/>
      <c r="AS64" s="798"/>
      <c r="AT64" s="798"/>
      <c r="AU64" s="798"/>
      <c r="AV64" s="798"/>
      <c r="AW64" s="798"/>
      <c r="AX64" s="798"/>
      <c r="AY64" s="802">
        <v>0</v>
      </c>
      <c r="AZ64" s="803"/>
      <c r="BA64" s="803"/>
      <c r="BB64" s="803"/>
      <c r="BC64" s="803"/>
      <c r="BD64" s="803"/>
      <c r="BE64" s="803"/>
      <c r="BF64" s="804"/>
      <c r="BG64" s="805">
        <f t="shared" si="3"/>
        <v>2218.5205479452052</v>
      </c>
      <c r="BH64" s="805"/>
      <c r="BI64" s="805"/>
      <c r="BJ64" s="805"/>
      <c r="BK64" s="805"/>
      <c r="BL64" s="805"/>
      <c r="BM64" s="805"/>
      <c r="BN64" s="805"/>
      <c r="BO64" s="802">
        <f t="shared" si="0"/>
        <v>22185.205479452055</v>
      </c>
      <c r="BP64" s="803"/>
      <c r="BQ64" s="803"/>
      <c r="BR64" s="803"/>
      <c r="BS64" s="803"/>
      <c r="BT64" s="803"/>
      <c r="BU64" s="803"/>
      <c r="BV64" s="804"/>
      <c r="BW64" s="805">
        <v>0</v>
      </c>
      <c r="BX64" s="805"/>
      <c r="BY64" s="805"/>
      <c r="BZ64" s="805"/>
      <c r="CA64" s="805"/>
      <c r="CB64" s="805"/>
      <c r="CC64" s="805"/>
      <c r="CD64" s="805"/>
      <c r="CE64" s="805">
        <v>0</v>
      </c>
      <c r="CF64" s="805"/>
      <c r="CG64" s="805"/>
      <c r="CH64" s="805"/>
      <c r="CI64" s="805"/>
      <c r="CJ64" s="805"/>
      <c r="CK64" s="805"/>
      <c r="CL64" s="805"/>
      <c r="CM64" s="805"/>
      <c r="CN64" s="805">
        <v>0</v>
      </c>
      <c r="CO64" s="805"/>
      <c r="CP64" s="805"/>
      <c r="CQ64" s="805"/>
      <c r="CR64" s="805"/>
      <c r="CS64" s="805"/>
      <c r="CT64" s="805"/>
      <c r="CU64" s="805"/>
      <c r="CV64" s="798">
        <f t="shared" si="1"/>
        <v>186355.72602739726</v>
      </c>
      <c r="CW64" s="798"/>
      <c r="CX64" s="798"/>
      <c r="CY64" s="798"/>
      <c r="CZ64" s="798"/>
      <c r="DA64" s="798"/>
      <c r="DB64" s="798"/>
      <c r="DC64" s="798"/>
      <c r="DD64" s="798"/>
      <c r="DE64" s="806"/>
    </row>
    <row r="65" spans="1:121" s="3" customFormat="1" ht="23.25" customHeight="1" x14ac:dyDescent="0.2">
      <c r="A65" s="799" t="s">
        <v>1995</v>
      </c>
      <c r="B65" s="800"/>
      <c r="C65" s="800"/>
      <c r="D65" s="800"/>
      <c r="E65" s="800"/>
      <c r="F65" s="800"/>
      <c r="G65" s="800"/>
      <c r="H65" s="800"/>
      <c r="I65" s="800"/>
      <c r="J65" s="800"/>
      <c r="K65" s="800"/>
      <c r="L65" s="800"/>
      <c r="M65" s="800"/>
      <c r="N65" s="800"/>
      <c r="O65" s="801"/>
      <c r="P65" s="792" t="s">
        <v>1996</v>
      </c>
      <c r="Q65" s="792"/>
      <c r="R65" s="792"/>
      <c r="S65" s="792"/>
      <c r="T65" s="792"/>
      <c r="U65" s="792"/>
      <c r="V65" s="792"/>
      <c r="W65" s="792"/>
      <c r="X65" s="792"/>
      <c r="Y65" s="792"/>
      <c r="Z65" s="792"/>
      <c r="AA65" s="792"/>
      <c r="AB65" s="792"/>
      <c r="AC65" s="792"/>
      <c r="AD65" s="793">
        <v>502</v>
      </c>
      <c r="AE65" s="793"/>
      <c r="AF65" s="793"/>
      <c r="AG65" s="794">
        <v>1</v>
      </c>
      <c r="AH65" s="794"/>
      <c r="AI65" s="794"/>
      <c r="AJ65" s="794"/>
      <c r="AK65" s="795">
        <v>6974</v>
      </c>
      <c r="AL65" s="796"/>
      <c r="AM65" s="796"/>
      <c r="AN65" s="796"/>
      <c r="AO65" s="796"/>
      <c r="AP65" s="797"/>
      <c r="AQ65" s="798">
        <f t="shared" si="2"/>
        <v>83688</v>
      </c>
      <c r="AR65" s="798"/>
      <c r="AS65" s="798"/>
      <c r="AT65" s="798"/>
      <c r="AU65" s="798"/>
      <c r="AV65" s="798"/>
      <c r="AW65" s="798"/>
      <c r="AX65" s="798"/>
      <c r="AY65" s="802">
        <v>0</v>
      </c>
      <c r="AZ65" s="803"/>
      <c r="BA65" s="803"/>
      <c r="BB65" s="803"/>
      <c r="BC65" s="803"/>
      <c r="BD65" s="803"/>
      <c r="BE65" s="803"/>
      <c r="BF65" s="804"/>
      <c r="BG65" s="805">
        <f t="shared" si="3"/>
        <v>1146.4109589041095</v>
      </c>
      <c r="BH65" s="805"/>
      <c r="BI65" s="805"/>
      <c r="BJ65" s="805"/>
      <c r="BK65" s="805"/>
      <c r="BL65" s="805"/>
      <c r="BM65" s="805"/>
      <c r="BN65" s="805"/>
      <c r="BO65" s="802">
        <f t="shared" si="0"/>
        <v>11464.109589041094</v>
      </c>
      <c r="BP65" s="803"/>
      <c r="BQ65" s="803"/>
      <c r="BR65" s="803"/>
      <c r="BS65" s="803"/>
      <c r="BT65" s="803"/>
      <c r="BU65" s="803"/>
      <c r="BV65" s="804"/>
      <c r="BW65" s="805">
        <v>0</v>
      </c>
      <c r="BX65" s="805"/>
      <c r="BY65" s="805"/>
      <c r="BZ65" s="805"/>
      <c r="CA65" s="805"/>
      <c r="CB65" s="805"/>
      <c r="CC65" s="805"/>
      <c r="CD65" s="805"/>
      <c r="CE65" s="805">
        <v>0</v>
      </c>
      <c r="CF65" s="805"/>
      <c r="CG65" s="805"/>
      <c r="CH65" s="805"/>
      <c r="CI65" s="805"/>
      <c r="CJ65" s="805"/>
      <c r="CK65" s="805"/>
      <c r="CL65" s="805"/>
      <c r="CM65" s="805"/>
      <c r="CN65" s="805">
        <v>0</v>
      </c>
      <c r="CO65" s="805"/>
      <c r="CP65" s="805"/>
      <c r="CQ65" s="805"/>
      <c r="CR65" s="805"/>
      <c r="CS65" s="805"/>
      <c r="CT65" s="805"/>
      <c r="CU65" s="805"/>
      <c r="CV65" s="798">
        <f t="shared" si="1"/>
        <v>96298.520547945198</v>
      </c>
      <c r="CW65" s="798"/>
      <c r="CX65" s="798"/>
      <c r="CY65" s="798"/>
      <c r="CZ65" s="798"/>
      <c r="DA65" s="798"/>
      <c r="DB65" s="798"/>
      <c r="DC65" s="798"/>
      <c r="DD65" s="798"/>
      <c r="DE65" s="806"/>
    </row>
    <row r="66" spans="1:121" s="3" customFormat="1" ht="23.25" customHeight="1" x14ac:dyDescent="0.2">
      <c r="A66" s="799" t="s">
        <v>1997</v>
      </c>
      <c r="B66" s="800"/>
      <c r="C66" s="800"/>
      <c r="D66" s="800"/>
      <c r="E66" s="800"/>
      <c r="F66" s="800"/>
      <c r="G66" s="800"/>
      <c r="H66" s="800"/>
      <c r="I66" s="800"/>
      <c r="J66" s="800"/>
      <c r="K66" s="800"/>
      <c r="L66" s="800"/>
      <c r="M66" s="800"/>
      <c r="N66" s="800"/>
      <c r="O66" s="801"/>
      <c r="P66" s="792" t="s">
        <v>1996</v>
      </c>
      <c r="Q66" s="792"/>
      <c r="R66" s="792"/>
      <c r="S66" s="792"/>
      <c r="T66" s="792"/>
      <c r="U66" s="792"/>
      <c r="V66" s="792"/>
      <c r="W66" s="792"/>
      <c r="X66" s="792"/>
      <c r="Y66" s="792"/>
      <c r="Z66" s="792"/>
      <c r="AA66" s="792"/>
      <c r="AB66" s="792"/>
      <c r="AC66" s="792"/>
      <c r="AD66" s="793">
        <v>502</v>
      </c>
      <c r="AE66" s="793"/>
      <c r="AF66" s="793"/>
      <c r="AG66" s="794">
        <v>1</v>
      </c>
      <c r="AH66" s="794"/>
      <c r="AI66" s="794"/>
      <c r="AJ66" s="794"/>
      <c r="AK66" s="795">
        <v>6974</v>
      </c>
      <c r="AL66" s="796"/>
      <c r="AM66" s="796"/>
      <c r="AN66" s="796"/>
      <c r="AO66" s="796"/>
      <c r="AP66" s="797"/>
      <c r="AQ66" s="798">
        <f t="shared" si="2"/>
        <v>83688</v>
      </c>
      <c r="AR66" s="798"/>
      <c r="AS66" s="798"/>
      <c r="AT66" s="798"/>
      <c r="AU66" s="798"/>
      <c r="AV66" s="798"/>
      <c r="AW66" s="798"/>
      <c r="AX66" s="798"/>
      <c r="AY66" s="802">
        <v>0</v>
      </c>
      <c r="AZ66" s="803"/>
      <c r="BA66" s="803"/>
      <c r="BB66" s="803"/>
      <c r="BC66" s="803"/>
      <c r="BD66" s="803"/>
      <c r="BE66" s="803"/>
      <c r="BF66" s="804"/>
      <c r="BG66" s="805">
        <f t="shared" si="3"/>
        <v>1146.4109589041095</v>
      </c>
      <c r="BH66" s="805"/>
      <c r="BI66" s="805"/>
      <c r="BJ66" s="805"/>
      <c r="BK66" s="805"/>
      <c r="BL66" s="805"/>
      <c r="BM66" s="805"/>
      <c r="BN66" s="805"/>
      <c r="BO66" s="802">
        <f t="shared" si="0"/>
        <v>11464.109589041094</v>
      </c>
      <c r="BP66" s="803"/>
      <c r="BQ66" s="803"/>
      <c r="BR66" s="803"/>
      <c r="BS66" s="803"/>
      <c r="BT66" s="803"/>
      <c r="BU66" s="803"/>
      <c r="BV66" s="804"/>
      <c r="BW66" s="805">
        <v>0</v>
      </c>
      <c r="BX66" s="805"/>
      <c r="BY66" s="805"/>
      <c r="BZ66" s="805"/>
      <c r="CA66" s="805"/>
      <c r="CB66" s="805"/>
      <c r="CC66" s="805"/>
      <c r="CD66" s="805"/>
      <c r="CE66" s="805">
        <v>0</v>
      </c>
      <c r="CF66" s="805"/>
      <c r="CG66" s="805"/>
      <c r="CH66" s="805"/>
      <c r="CI66" s="805"/>
      <c r="CJ66" s="805"/>
      <c r="CK66" s="805"/>
      <c r="CL66" s="805"/>
      <c r="CM66" s="805"/>
      <c r="CN66" s="805">
        <v>0</v>
      </c>
      <c r="CO66" s="805"/>
      <c r="CP66" s="805"/>
      <c r="CQ66" s="805"/>
      <c r="CR66" s="805"/>
      <c r="CS66" s="805"/>
      <c r="CT66" s="805"/>
      <c r="CU66" s="805"/>
      <c r="CV66" s="798">
        <f t="shared" si="1"/>
        <v>96298.520547945198</v>
      </c>
      <c r="CW66" s="798"/>
      <c r="CX66" s="798"/>
      <c r="CY66" s="798"/>
      <c r="CZ66" s="798"/>
      <c r="DA66" s="798"/>
      <c r="DB66" s="798"/>
      <c r="DC66" s="798"/>
      <c r="DD66" s="798"/>
      <c r="DE66" s="806"/>
    </row>
    <row r="67" spans="1:121" s="3" customFormat="1" ht="23.25" customHeight="1" x14ac:dyDescent="0.2">
      <c r="A67" s="799" t="s">
        <v>1997</v>
      </c>
      <c r="B67" s="800"/>
      <c r="C67" s="800"/>
      <c r="D67" s="800"/>
      <c r="E67" s="800"/>
      <c r="F67" s="800"/>
      <c r="G67" s="800"/>
      <c r="H67" s="800"/>
      <c r="I67" s="800"/>
      <c r="J67" s="800"/>
      <c r="K67" s="800"/>
      <c r="L67" s="800"/>
      <c r="M67" s="800"/>
      <c r="N67" s="800"/>
      <c r="O67" s="801"/>
      <c r="P67" s="792" t="s">
        <v>1996</v>
      </c>
      <c r="Q67" s="792"/>
      <c r="R67" s="792"/>
      <c r="S67" s="792"/>
      <c r="T67" s="792"/>
      <c r="U67" s="792"/>
      <c r="V67" s="792"/>
      <c r="W67" s="792"/>
      <c r="X67" s="792"/>
      <c r="Y67" s="792"/>
      <c r="Z67" s="792"/>
      <c r="AA67" s="792"/>
      <c r="AB67" s="792"/>
      <c r="AC67" s="792"/>
      <c r="AD67" s="793">
        <v>502</v>
      </c>
      <c r="AE67" s="793"/>
      <c r="AF67" s="793"/>
      <c r="AG67" s="794">
        <v>1</v>
      </c>
      <c r="AH67" s="794"/>
      <c r="AI67" s="794"/>
      <c r="AJ67" s="794"/>
      <c r="AK67" s="795">
        <v>5150</v>
      </c>
      <c r="AL67" s="796"/>
      <c r="AM67" s="796"/>
      <c r="AN67" s="796"/>
      <c r="AO67" s="796"/>
      <c r="AP67" s="797"/>
      <c r="AQ67" s="798">
        <f t="shared" si="2"/>
        <v>61800</v>
      </c>
      <c r="AR67" s="798"/>
      <c r="AS67" s="798"/>
      <c r="AT67" s="798"/>
      <c r="AU67" s="798"/>
      <c r="AV67" s="798"/>
      <c r="AW67" s="798"/>
      <c r="AX67" s="798"/>
      <c r="AY67" s="802">
        <v>0</v>
      </c>
      <c r="AZ67" s="803"/>
      <c r="BA67" s="803"/>
      <c r="BB67" s="803"/>
      <c r="BC67" s="803"/>
      <c r="BD67" s="803"/>
      <c r="BE67" s="803"/>
      <c r="BF67" s="804"/>
      <c r="BG67" s="805">
        <f t="shared" si="3"/>
        <v>846.57534246575335</v>
      </c>
      <c r="BH67" s="805"/>
      <c r="BI67" s="805"/>
      <c r="BJ67" s="805"/>
      <c r="BK67" s="805"/>
      <c r="BL67" s="805"/>
      <c r="BM67" s="805"/>
      <c r="BN67" s="805"/>
      <c r="BO67" s="802">
        <f t="shared" si="0"/>
        <v>8465.7534246575342</v>
      </c>
      <c r="BP67" s="803"/>
      <c r="BQ67" s="803"/>
      <c r="BR67" s="803"/>
      <c r="BS67" s="803"/>
      <c r="BT67" s="803"/>
      <c r="BU67" s="803"/>
      <c r="BV67" s="804"/>
      <c r="BW67" s="805">
        <v>0</v>
      </c>
      <c r="BX67" s="805"/>
      <c r="BY67" s="805"/>
      <c r="BZ67" s="805"/>
      <c r="CA67" s="805"/>
      <c r="CB67" s="805"/>
      <c r="CC67" s="805"/>
      <c r="CD67" s="805"/>
      <c r="CE67" s="805">
        <v>0</v>
      </c>
      <c r="CF67" s="805"/>
      <c r="CG67" s="805"/>
      <c r="CH67" s="805"/>
      <c r="CI67" s="805"/>
      <c r="CJ67" s="805"/>
      <c r="CK67" s="805"/>
      <c r="CL67" s="805"/>
      <c r="CM67" s="805"/>
      <c r="CN67" s="805">
        <v>0</v>
      </c>
      <c r="CO67" s="805"/>
      <c r="CP67" s="805"/>
      <c r="CQ67" s="805"/>
      <c r="CR67" s="805"/>
      <c r="CS67" s="805"/>
      <c r="CT67" s="805"/>
      <c r="CU67" s="805"/>
      <c r="CV67" s="798">
        <f t="shared" si="1"/>
        <v>71112.328767123283</v>
      </c>
      <c r="CW67" s="798"/>
      <c r="CX67" s="798"/>
      <c r="CY67" s="798"/>
      <c r="CZ67" s="798"/>
      <c r="DA67" s="798"/>
      <c r="DB67" s="798"/>
      <c r="DC67" s="798"/>
      <c r="DD67" s="798"/>
      <c r="DE67" s="806"/>
    </row>
    <row r="68" spans="1:121" s="3" customFormat="1" ht="23.25" customHeight="1" x14ac:dyDescent="0.2">
      <c r="A68" s="790" t="s">
        <v>1969</v>
      </c>
      <c r="B68" s="791"/>
      <c r="C68" s="791"/>
      <c r="D68" s="791"/>
      <c r="E68" s="791"/>
      <c r="F68" s="791"/>
      <c r="G68" s="791"/>
      <c r="H68" s="791"/>
      <c r="I68" s="791"/>
      <c r="J68" s="791"/>
      <c r="K68" s="791"/>
      <c r="L68" s="791"/>
      <c r="M68" s="791"/>
      <c r="N68" s="791"/>
      <c r="O68" s="791"/>
      <c r="P68" s="792" t="s">
        <v>1996</v>
      </c>
      <c r="Q68" s="792"/>
      <c r="R68" s="792"/>
      <c r="S68" s="792"/>
      <c r="T68" s="792"/>
      <c r="U68" s="792"/>
      <c r="V68" s="792"/>
      <c r="W68" s="792"/>
      <c r="X68" s="792"/>
      <c r="Y68" s="792"/>
      <c r="Z68" s="792"/>
      <c r="AA68" s="792"/>
      <c r="AB68" s="792"/>
      <c r="AC68" s="792"/>
      <c r="AD68" s="793">
        <v>502</v>
      </c>
      <c r="AE68" s="793"/>
      <c r="AF68" s="793"/>
      <c r="AG68" s="794">
        <v>1</v>
      </c>
      <c r="AH68" s="794"/>
      <c r="AI68" s="794"/>
      <c r="AJ68" s="794"/>
      <c r="AK68" s="795">
        <v>5150</v>
      </c>
      <c r="AL68" s="796"/>
      <c r="AM68" s="796"/>
      <c r="AN68" s="796"/>
      <c r="AO68" s="796"/>
      <c r="AP68" s="797"/>
      <c r="AQ68" s="798">
        <f t="shared" si="2"/>
        <v>61800</v>
      </c>
      <c r="AR68" s="798"/>
      <c r="AS68" s="798"/>
      <c r="AT68" s="798"/>
      <c r="AU68" s="798"/>
      <c r="AV68" s="798"/>
      <c r="AW68" s="798"/>
      <c r="AX68" s="798"/>
      <c r="AY68" s="802">
        <v>0</v>
      </c>
      <c r="AZ68" s="803"/>
      <c r="BA68" s="803"/>
      <c r="BB68" s="803"/>
      <c r="BC68" s="803"/>
      <c r="BD68" s="803"/>
      <c r="BE68" s="803"/>
      <c r="BF68" s="804"/>
      <c r="BG68" s="805">
        <f t="shared" si="3"/>
        <v>846.57534246575335</v>
      </c>
      <c r="BH68" s="805"/>
      <c r="BI68" s="805"/>
      <c r="BJ68" s="805"/>
      <c r="BK68" s="805"/>
      <c r="BL68" s="805"/>
      <c r="BM68" s="805"/>
      <c r="BN68" s="805"/>
      <c r="BO68" s="802">
        <f t="shared" si="0"/>
        <v>8465.7534246575342</v>
      </c>
      <c r="BP68" s="803"/>
      <c r="BQ68" s="803"/>
      <c r="BR68" s="803"/>
      <c r="BS68" s="803"/>
      <c r="BT68" s="803"/>
      <c r="BU68" s="803"/>
      <c r="BV68" s="804"/>
      <c r="BW68" s="805">
        <v>0</v>
      </c>
      <c r="BX68" s="805"/>
      <c r="BY68" s="805"/>
      <c r="BZ68" s="805"/>
      <c r="CA68" s="805"/>
      <c r="CB68" s="805"/>
      <c r="CC68" s="805"/>
      <c r="CD68" s="805"/>
      <c r="CE68" s="805">
        <v>0</v>
      </c>
      <c r="CF68" s="805"/>
      <c r="CG68" s="805"/>
      <c r="CH68" s="805"/>
      <c r="CI68" s="805"/>
      <c r="CJ68" s="805"/>
      <c r="CK68" s="805"/>
      <c r="CL68" s="805"/>
      <c r="CM68" s="805"/>
      <c r="CN68" s="805">
        <v>0</v>
      </c>
      <c r="CO68" s="805"/>
      <c r="CP68" s="805"/>
      <c r="CQ68" s="805"/>
      <c r="CR68" s="805"/>
      <c r="CS68" s="805"/>
      <c r="CT68" s="805"/>
      <c r="CU68" s="805"/>
      <c r="CV68" s="798">
        <f t="shared" si="1"/>
        <v>71112.328767123283</v>
      </c>
      <c r="CW68" s="798"/>
      <c r="CX68" s="798"/>
      <c r="CY68" s="798"/>
      <c r="CZ68" s="798"/>
      <c r="DA68" s="798"/>
      <c r="DB68" s="798"/>
      <c r="DC68" s="798"/>
      <c r="DD68" s="798"/>
      <c r="DE68" s="806"/>
      <c r="DI68" s="853"/>
      <c r="DJ68" s="854"/>
      <c r="DK68" s="854"/>
      <c r="DL68" s="854"/>
      <c r="DM68" s="854"/>
      <c r="DN68" s="854"/>
      <c r="DO68" s="854"/>
      <c r="DP68" s="854"/>
      <c r="DQ68" s="854"/>
    </row>
    <row r="69" spans="1:121" s="3" customFormat="1" ht="23.25" customHeight="1" x14ac:dyDescent="0.2">
      <c r="A69" s="790"/>
      <c r="B69" s="791"/>
      <c r="C69" s="791"/>
      <c r="D69" s="791"/>
      <c r="E69" s="791"/>
      <c r="F69" s="791"/>
      <c r="G69" s="791"/>
      <c r="H69" s="791"/>
      <c r="I69" s="791"/>
      <c r="J69" s="791"/>
      <c r="K69" s="791"/>
      <c r="L69" s="791"/>
      <c r="M69" s="791"/>
      <c r="N69" s="791"/>
      <c r="O69" s="791"/>
      <c r="P69" s="855"/>
      <c r="Q69" s="792"/>
      <c r="R69" s="792"/>
      <c r="S69" s="792"/>
      <c r="T69" s="792"/>
      <c r="U69" s="792"/>
      <c r="V69" s="792"/>
      <c r="W69" s="792"/>
      <c r="X69" s="792"/>
      <c r="Y69" s="792"/>
      <c r="Z69" s="792"/>
      <c r="AA69" s="792"/>
      <c r="AB69" s="792"/>
      <c r="AC69" s="792"/>
      <c r="AD69" s="793"/>
      <c r="AE69" s="793"/>
      <c r="AF69" s="793"/>
      <c r="AG69" s="794"/>
      <c r="AH69" s="794"/>
      <c r="AI69" s="794"/>
      <c r="AJ69" s="794"/>
      <c r="AK69" s="795">
        <v>0</v>
      </c>
      <c r="AL69" s="796"/>
      <c r="AM69" s="796"/>
      <c r="AN69" s="796"/>
      <c r="AO69" s="796"/>
      <c r="AP69" s="797"/>
      <c r="AQ69" s="798">
        <f t="shared" ref="AQ69" si="4">AG69*AK69*12</f>
        <v>0</v>
      </c>
      <c r="AR69" s="798"/>
      <c r="AS69" s="798"/>
      <c r="AT69" s="798"/>
      <c r="AU69" s="798"/>
      <c r="AV69" s="798"/>
      <c r="AW69" s="798"/>
      <c r="AX69" s="798"/>
      <c r="AY69" s="802">
        <v>0</v>
      </c>
      <c r="AZ69" s="803"/>
      <c r="BA69" s="803"/>
      <c r="BB69" s="803"/>
      <c r="BC69" s="803"/>
      <c r="BD69" s="803"/>
      <c r="BE69" s="803"/>
      <c r="BF69" s="804"/>
      <c r="BG69" s="805">
        <f t="shared" ref="BG69:BG71" si="5">AQ69/365*20*25%</f>
        <v>0</v>
      </c>
      <c r="BH69" s="805"/>
      <c r="BI69" s="805"/>
      <c r="BJ69" s="805"/>
      <c r="BK69" s="805"/>
      <c r="BL69" s="805"/>
      <c r="BM69" s="805"/>
      <c r="BN69" s="805"/>
      <c r="BO69" s="802">
        <f t="shared" ref="BO69" si="6">AQ69/365*50</f>
        <v>0</v>
      </c>
      <c r="BP69" s="803"/>
      <c r="BQ69" s="803"/>
      <c r="BR69" s="803"/>
      <c r="BS69" s="803"/>
      <c r="BT69" s="803"/>
      <c r="BU69" s="803"/>
      <c r="BV69" s="804"/>
      <c r="BW69" s="805">
        <v>0</v>
      </c>
      <c r="BX69" s="805"/>
      <c r="BY69" s="805"/>
      <c r="BZ69" s="805"/>
      <c r="CA69" s="805"/>
      <c r="CB69" s="805"/>
      <c r="CC69" s="805"/>
      <c r="CD69" s="805"/>
      <c r="CE69" s="805">
        <v>0</v>
      </c>
      <c r="CF69" s="805"/>
      <c r="CG69" s="805"/>
      <c r="CH69" s="805"/>
      <c r="CI69" s="805"/>
      <c r="CJ69" s="805"/>
      <c r="CK69" s="805"/>
      <c r="CL69" s="805"/>
      <c r="CM69" s="805"/>
      <c r="CN69" s="805">
        <v>0</v>
      </c>
      <c r="CO69" s="805"/>
      <c r="CP69" s="805"/>
      <c r="CQ69" s="805"/>
      <c r="CR69" s="805"/>
      <c r="CS69" s="805"/>
      <c r="CT69" s="805"/>
      <c r="CU69" s="805"/>
      <c r="CV69" s="798">
        <f t="shared" ref="CV69" si="7">SUM(AQ69:CU69)</f>
        <v>0</v>
      </c>
      <c r="CW69" s="798"/>
      <c r="CX69" s="798"/>
      <c r="CY69" s="798"/>
      <c r="CZ69" s="798"/>
      <c r="DA69" s="798"/>
      <c r="DB69" s="798"/>
      <c r="DC69" s="798"/>
      <c r="DD69" s="798"/>
      <c r="DE69" s="806"/>
    </row>
    <row r="70" spans="1:121" s="3" customFormat="1" ht="23.25" customHeight="1" x14ac:dyDescent="0.2">
      <c r="A70" s="790"/>
      <c r="B70" s="791"/>
      <c r="C70" s="791"/>
      <c r="D70" s="791"/>
      <c r="E70" s="791"/>
      <c r="F70" s="791"/>
      <c r="G70" s="791"/>
      <c r="H70" s="791"/>
      <c r="I70" s="791"/>
      <c r="J70" s="791"/>
      <c r="K70" s="791"/>
      <c r="L70" s="791"/>
      <c r="M70" s="791"/>
      <c r="N70" s="791"/>
      <c r="O70" s="791"/>
      <c r="P70" s="792"/>
      <c r="Q70" s="792"/>
      <c r="R70" s="792"/>
      <c r="S70" s="792"/>
      <c r="T70" s="792"/>
      <c r="U70" s="792"/>
      <c r="V70" s="792"/>
      <c r="W70" s="792"/>
      <c r="X70" s="792"/>
      <c r="Y70" s="792"/>
      <c r="Z70" s="792"/>
      <c r="AA70" s="792"/>
      <c r="AB70" s="792"/>
      <c r="AC70" s="792"/>
      <c r="AD70" s="793"/>
      <c r="AE70" s="793"/>
      <c r="AF70" s="793"/>
      <c r="AG70" s="794"/>
      <c r="AH70" s="794"/>
      <c r="AI70" s="794"/>
      <c r="AJ70" s="794"/>
      <c r="AK70" s="795">
        <v>0</v>
      </c>
      <c r="AL70" s="796"/>
      <c r="AM70" s="796"/>
      <c r="AN70" s="796"/>
      <c r="AO70" s="796"/>
      <c r="AP70" s="797"/>
      <c r="AQ70" s="798">
        <v>0</v>
      </c>
      <c r="AR70" s="798"/>
      <c r="AS70" s="798"/>
      <c r="AT70" s="798"/>
      <c r="AU70" s="798"/>
      <c r="AV70" s="798"/>
      <c r="AW70" s="798"/>
      <c r="AX70" s="798"/>
      <c r="AY70" s="802"/>
      <c r="AZ70" s="803"/>
      <c r="BA70" s="803"/>
      <c r="BB70" s="803"/>
      <c r="BC70" s="803"/>
      <c r="BD70" s="803"/>
      <c r="BE70" s="803"/>
      <c r="BF70" s="804"/>
      <c r="BG70" s="805">
        <f t="shared" si="5"/>
        <v>0</v>
      </c>
      <c r="BH70" s="805"/>
      <c r="BI70" s="805"/>
      <c r="BJ70" s="805"/>
      <c r="BK70" s="805"/>
      <c r="BL70" s="805"/>
      <c r="BM70" s="805"/>
      <c r="BN70" s="805"/>
      <c r="BO70" s="802">
        <f ca="1">SUM(BG72:BV72)</f>
        <v>2831096.2191780834</v>
      </c>
      <c r="BP70" s="803"/>
      <c r="BQ70" s="803"/>
      <c r="BR70" s="803"/>
      <c r="BS70" s="803"/>
      <c r="BT70" s="803"/>
      <c r="BU70" s="803"/>
      <c r="BV70" s="804"/>
      <c r="BW70" s="805">
        <v>0</v>
      </c>
      <c r="BX70" s="805"/>
      <c r="BY70" s="805"/>
      <c r="BZ70" s="805"/>
      <c r="CA70" s="805"/>
      <c r="CB70" s="805"/>
      <c r="CC70" s="805"/>
      <c r="CD70" s="805"/>
      <c r="CE70" s="805">
        <v>0</v>
      </c>
      <c r="CF70" s="805"/>
      <c r="CG70" s="805"/>
      <c r="CH70" s="805"/>
      <c r="CI70" s="805"/>
      <c r="CJ70" s="805"/>
      <c r="CK70" s="805"/>
      <c r="CL70" s="805"/>
      <c r="CM70" s="805"/>
      <c r="CN70" s="805">
        <v>0</v>
      </c>
      <c r="CO70" s="805"/>
      <c r="CP70" s="805"/>
      <c r="CQ70" s="805"/>
      <c r="CR70" s="805"/>
      <c r="CS70" s="805"/>
      <c r="CT70" s="805"/>
      <c r="CU70" s="805"/>
      <c r="CV70" s="798">
        <v>0</v>
      </c>
      <c r="CW70" s="798"/>
      <c r="CX70" s="798"/>
      <c r="CY70" s="798"/>
      <c r="CZ70" s="798"/>
      <c r="DA70" s="798"/>
      <c r="DB70" s="798"/>
      <c r="DC70" s="798"/>
      <c r="DD70" s="798"/>
      <c r="DE70" s="806"/>
    </row>
    <row r="71" spans="1:121" s="3" customFormat="1" ht="23.25" customHeight="1" thickBot="1" x14ac:dyDescent="0.25">
      <c r="A71" s="790"/>
      <c r="B71" s="791"/>
      <c r="C71" s="791"/>
      <c r="D71" s="791"/>
      <c r="E71" s="791"/>
      <c r="F71" s="791"/>
      <c r="G71" s="791"/>
      <c r="H71" s="791"/>
      <c r="I71" s="791"/>
      <c r="J71" s="791"/>
      <c r="K71" s="791"/>
      <c r="L71" s="791"/>
      <c r="M71" s="791"/>
      <c r="N71" s="791"/>
      <c r="O71" s="791"/>
      <c r="P71" s="792"/>
      <c r="Q71" s="792"/>
      <c r="R71" s="792"/>
      <c r="S71" s="792"/>
      <c r="T71" s="792"/>
      <c r="U71" s="792"/>
      <c r="V71" s="792"/>
      <c r="W71" s="792"/>
      <c r="X71" s="792"/>
      <c r="Y71" s="792"/>
      <c r="Z71" s="792"/>
      <c r="AA71" s="792"/>
      <c r="AB71" s="792"/>
      <c r="AC71" s="792"/>
      <c r="AD71" s="793"/>
      <c r="AE71" s="793"/>
      <c r="AF71" s="793"/>
      <c r="AG71" s="794"/>
      <c r="AH71" s="794"/>
      <c r="AI71" s="794"/>
      <c r="AJ71" s="794"/>
      <c r="AK71" s="866">
        <v>0</v>
      </c>
      <c r="AL71" s="867"/>
      <c r="AM71" s="867"/>
      <c r="AN71" s="867"/>
      <c r="AO71" s="867"/>
      <c r="AP71" s="868"/>
      <c r="AQ71" s="798">
        <f>AG71*AK71*12</f>
        <v>0</v>
      </c>
      <c r="AR71" s="798"/>
      <c r="AS71" s="798"/>
      <c r="AT71" s="798"/>
      <c r="AU71" s="798"/>
      <c r="AV71" s="798"/>
      <c r="AW71" s="798"/>
      <c r="AX71" s="798"/>
      <c r="AY71" s="802">
        <v>0</v>
      </c>
      <c r="AZ71" s="803"/>
      <c r="BA71" s="803"/>
      <c r="BB71" s="803"/>
      <c r="BC71" s="803"/>
      <c r="BD71" s="803"/>
      <c r="BE71" s="803"/>
      <c r="BF71" s="804"/>
      <c r="BG71" s="805">
        <f t="shared" si="5"/>
        <v>0</v>
      </c>
      <c r="BH71" s="805"/>
      <c r="BI71" s="805"/>
      <c r="BJ71" s="805"/>
      <c r="BK71" s="805"/>
      <c r="BL71" s="805"/>
      <c r="BM71" s="805"/>
      <c r="BN71" s="805"/>
      <c r="BO71" s="858">
        <f>AQ71/365*50</f>
        <v>0</v>
      </c>
      <c r="BP71" s="859"/>
      <c r="BQ71" s="859"/>
      <c r="BR71" s="859"/>
      <c r="BS71" s="859"/>
      <c r="BT71" s="859"/>
      <c r="BU71" s="859"/>
      <c r="BV71" s="860"/>
      <c r="BW71" s="805">
        <v>0</v>
      </c>
      <c r="BX71" s="805"/>
      <c r="BY71" s="805"/>
      <c r="BZ71" s="805"/>
      <c r="CA71" s="805"/>
      <c r="CB71" s="805"/>
      <c r="CC71" s="805"/>
      <c r="CD71" s="805"/>
      <c r="CE71" s="805">
        <v>0</v>
      </c>
      <c r="CF71" s="805"/>
      <c r="CG71" s="805"/>
      <c r="CH71" s="805"/>
      <c r="CI71" s="805"/>
      <c r="CJ71" s="805"/>
      <c r="CK71" s="805"/>
      <c r="CL71" s="805"/>
      <c r="CM71" s="805"/>
      <c r="CN71" s="805">
        <v>0</v>
      </c>
      <c r="CO71" s="805"/>
      <c r="CP71" s="805"/>
      <c r="CQ71" s="805"/>
      <c r="CR71" s="805"/>
      <c r="CS71" s="805"/>
      <c r="CT71" s="805"/>
      <c r="CU71" s="805"/>
      <c r="CV71" s="798">
        <f>SUM(AQ71:CU71)</f>
        <v>0</v>
      </c>
      <c r="CW71" s="798"/>
      <c r="CX71" s="798"/>
      <c r="CY71" s="798"/>
      <c r="CZ71" s="798"/>
      <c r="DA71" s="798"/>
      <c r="DB71" s="798"/>
      <c r="DC71" s="798"/>
      <c r="DD71" s="798"/>
      <c r="DE71" s="806"/>
    </row>
    <row r="72" spans="1:121" s="3" customFormat="1" ht="24.95" customHeight="1" thickBot="1" x14ac:dyDescent="0.3">
      <c r="A72" s="861" t="s">
        <v>1046</v>
      </c>
      <c r="B72" s="862"/>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3"/>
      <c r="AG72" s="864">
        <f>SUM(AG8:AJ71)</f>
        <v>86</v>
      </c>
      <c r="AH72" s="864"/>
      <c r="AI72" s="864"/>
      <c r="AJ72" s="864"/>
      <c r="AK72" s="865">
        <f>SUM(AK8:AP71)</f>
        <v>499421</v>
      </c>
      <c r="AL72" s="865"/>
      <c r="AM72" s="865"/>
      <c r="AN72" s="865"/>
      <c r="AO72" s="865"/>
      <c r="AP72" s="865"/>
      <c r="AQ72" s="856">
        <f>SUM(AQ8:AX71)</f>
        <v>9394092</v>
      </c>
      <c r="AR72" s="856"/>
      <c r="AS72" s="856"/>
      <c r="AT72" s="856"/>
      <c r="AU72" s="856"/>
      <c r="AV72" s="856"/>
      <c r="AW72" s="856"/>
      <c r="AX72" s="856"/>
      <c r="AY72" s="856">
        <f>SUM(AY8:BF71)</f>
        <v>0</v>
      </c>
      <c r="AZ72" s="856"/>
      <c r="BA72" s="856"/>
      <c r="BB72" s="856"/>
      <c r="BC72" s="856"/>
      <c r="BD72" s="856"/>
      <c r="BE72" s="856"/>
      <c r="BF72" s="856"/>
      <c r="BG72" s="856">
        <f>SUM(BG8:BN71)</f>
        <v>128686.19178082192</v>
      </c>
      <c r="BH72" s="856"/>
      <c r="BI72" s="856"/>
      <c r="BJ72" s="856"/>
      <c r="BK72" s="856"/>
      <c r="BL72" s="856"/>
      <c r="BM72" s="856"/>
      <c r="BN72" s="856"/>
      <c r="BO72" s="856">
        <f ca="1">SUM(BO8:BV71)</f>
        <v>4117958.1369863031</v>
      </c>
      <c r="BP72" s="856"/>
      <c r="BQ72" s="856"/>
      <c r="BR72" s="856"/>
      <c r="BS72" s="856"/>
      <c r="BT72" s="856"/>
      <c r="BU72" s="856"/>
      <c r="BV72" s="856"/>
      <c r="BW72" s="856">
        <f>SUM(BW8:CD71)</f>
        <v>0</v>
      </c>
      <c r="BX72" s="856"/>
      <c r="BY72" s="856"/>
      <c r="BZ72" s="856"/>
      <c r="CA72" s="856"/>
      <c r="CB72" s="856"/>
      <c r="CC72" s="856"/>
      <c r="CD72" s="856"/>
      <c r="CE72" s="856">
        <f>SUM(CE8:CM71)</f>
        <v>0</v>
      </c>
      <c r="CF72" s="856"/>
      <c r="CG72" s="856"/>
      <c r="CH72" s="856"/>
      <c r="CI72" s="856"/>
      <c r="CJ72" s="856"/>
      <c r="CK72" s="856"/>
      <c r="CL72" s="856"/>
      <c r="CM72" s="856"/>
      <c r="CN72" s="856">
        <f>SUM(CN8:CU71)</f>
        <v>0</v>
      </c>
      <c r="CO72" s="856"/>
      <c r="CP72" s="856"/>
      <c r="CQ72" s="856"/>
      <c r="CR72" s="856"/>
      <c r="CS72" s="856"/>
      <c r="CT72" s="856"/>
      <c r="CU72" s="856"/>
      <c r="CV72" s="856">
        <f>SUM(CV8:DE71)</f>
        <v>10809640.10958904</v>
      </c>
      <c r="CW72" s="856"/>
      <c r="CX72" s="856"/>
      <c r="CY72" s="856"/>
      <c r="CZ72" s="856"/>
      <c r="DA72" s="856"/>
      <c r="DB72" s="856"/>
      <c r="DC72" s="856"/>
      <c r="DD72" s="856"/>
      <c r="DE72" s="857"/>
      <c r="DF72" s="35"/>
    </row>
    <row r="73" spans="1:121" s="3" customFormat="1" ht="24.95" customHeight="1" x14ac:dyDescent="0.2">
      <c r="BO73" s="788"/>
      <c r="BP73" s="789"/>
      <c r="BQ73" s="789"/>
      <c r="BR73" s="789"/>
      <c r="BS73" s="789"/>
      <c r="BT73" s="789"/>
      <c r="BU73" s="789"/>
      <c r="BV73" s="789"/>
    </row>
    <row r="74" spans="1:121" s="3" customFormat="1" ht="12.75" x14ac:dyDescent="0.2"/>
    <row r="75" spans="1:121" s="3" customFormat="1" ht="12.75" x14ac:dyDescent="0.2"/>
    <row r="76" spans="1:121" s="3" customFormat="1" ht="12.75" x14ac:dyDescent="0.2"/>
    <row r="77" spans="1:121" s="3" customFormat="1" ht="12.75" x14ac:dyDescent="0.2"/>
    <row r="78" spans="1:121" s="3" customFormat="1" ht="12.75" x14ac:dyDescent="0.2"/>
    <row r="79" spans="1:121" s="3" customFormat="1" ht="12.75" x14ac:dyDescent="0.2"/>
    <row r="80" spans="1:121"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sheetData>
  <sheetProtection formatCells="0" formatColumns="0" formatRows="0" insertRows="0"/>
  <mergeCells count="870">
    <mergeCell ref="A72:AF72"/>
    <mergeCell ref="AG72:AJ72"/>
    <mergeCell ref="AK72:AP72"/>
    <mergeCell ref="AQ72:AX72"/>
    <mergeCell ref="AY72:BF72"/>
    <mergeCell ref="AY71:BF71"/>
    <mergeCell ref="BG71:BN71"/>
    <mergeCell ref="A71:O71"/>
    <mergeCell ref="P71:AC71"/>
    <mergeCell ref="AD71:AF71"/>
    <mergeCell ref="AG71:AJ71"/>
    <mergeCell ref="AK71:AP71"/>
    <mergeCell ref="BW69:CD69"/>
    <mergeCell ref="CE69:CM69"/>
    <mergeCell ref="CN69:CU69"/>
    <mergeCell ref="BO72:BV72"/>
    <mergeCell ref="BW72:CD72"/>
    <mergeCell ref="CE72:CM72"/>
    <mergeCell ref="CN72:CU72"/>
    <mergeCell ref="BG72:BN72"/>
    <mergeCell ref="CV69:DE69"/>
    <mergeCell ref="CE71:CM71"/>
    <mergeCell ref="CV72:DE72"/>
    <mergeCell ref="CV71:DE71"/>
    <mergeCell ref="CN71:CU71"/>
    <mergeCell ref="BO71:BV71"/>
    <mergeCell ref="BW71:CD71"/>
    <mergeCell ref="CV70:DE70"/>
    <mergeCell ref="BW70:CD70"/>
    <mergeCell ref="CE70:CM70"/>
    <mergeCell ref="CN70:CU70"/>
    <mergeCell ref="AY69:BF69"/>
    <mergeCell ref="BG69:BN69"/>
    <mergeCell ref="AQ71:AX71"/>
    <mergeCell ref="BO69:BV69"/>
    <mergeCell ref="A69:O69"/>
    <mergeCell ref="P69:AC69"/>
    <mergeCell ref="AD69:AF69"/>
    <mergeCell ref="AG69:AJ69"/>
    <mergeCell ref="AK69:AP69"/>
    <mergeCell ref="AQ69:AX69"/>
    <mergeCell ref="AY70:BF70"/>
    <mergeCell ref="BG70:BN70"/>
    <mergeCell ref="BO70:BV70"/>
    <mergeCell ref="BO68:BV68"/>
    <mergeCell ref="BW68:CD68"/>
    <mergeCell ref="CE68:CM68"/>
    <mergeCell ref="DI68:DQ68"/>
    <mergeCell ref="AY68:BF68"/>
    <mergeCell ref="CN68:CU68"/>
    <mergeCell ref="BW67:CD67"/>
    <mergeCell ref="CE67:CM67"/>
    <mergeCell ref="CN67:CU67"/>
    <mergeCell ref="CV67:DE67"/>
    <mergeCell ref="A68:O68"/>
    <mergeCell ref="P68:AC68"/>
    <mergeCell ref="AD68:AF68"/>
    <mergeCell ref="AG68:AJ68"/>
    <mergeCell ref="AK68:AP68"/>
    <mergeCell ref="AQ68:AX68"/>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G68:BN68"/>
    <mergeCell ref="BW65:CD65"/>
    <mergeCell ref="CE65:CM65"/>
    <mergeCell ref="CN65:CU65"/>
    <mergeCell ref="CV65:DE65"/>
    <mergeCell ref="A66:O66"/>
    <mergeCell ref="P66:AC66"/>
    <mergeCell ref="AD66:AF66"/>
    <mergeCell ref="AG66:AJ66"/>
    <mergeCell ref="AK66:AP66"/>
    <mergeCell ref="AQ66:AX66"/>
    <mergeCell ref="A65:O65"/>
    <mergeCell ref="P65:AC65"/>
    <mergeCell ref="AD65:AF65"/>
    <mergeCell ref="AG65:AJ65"/>
    <mergeCell ref="AK65:AP65"/>
    <mergeCell ref="AQ65:AX65"/>
    <mergeCell ref="AY65:BF65"/>
    <mergeCell ref="BG65:BN65"/>
    <mergeCell ref="BO65:BV65"/>
    <mergeCell ref="BW63:CD63"/>
    <mergeCell ref="CE63:CM63"/>
    <mergeCell ref="CN63:CU63"/>
    <mergeCell ref="CV63:DE63"/>
    <mergeCell ref="A64:O64"/>
    <mergeCell ref="P64:AC64"/>
    <mergeCell ref="AD64:AF64"/>
    <mergeCell ref="AG64:AJ64"/>
    <mergeCell ref="AK64:AP64"/>
    <mergeCell ref="AQ64:AX64"/>
    <mergeCell ref="CV64:DE64"/>
    <mergeCell ref="AY64:BF64"/>
    <mergeCell ref="BG64:BN64"/>
    <mergeCell ref="BO64:BV64"/>
    <mergeCell ref="BW64:CD64"/>
    <mergeCell ref="CE64:CM64"/>
    <mergeCell ref="CN64:CU64"/>
    <mergeCell ref="A63:O63"/>
    <mergeCell ref="P63:AC63"/>
    <mergeCell ref="AD63:AF63"/>
    <mergeCell ref="AG63:AJ63"/>
    <mergeCell ref="AK63:AP63"/>
    <mergeCell ref="AQ63:AX63"/>
    <mergeCell ref="AY63:BF63"/>
    <mergeCell ref="BG63:BN63"/>
    <mergeCell ref="BO63:BV63"/>
    <mergeCell ref="BW61:CD61"/>
    <mergeCell ref="CE61:CM61"/>
    <mergeCell ref="CN61:CU61"/>
    <mergeCell ref="CV61:DE61"/>
    <mergeCell ref="A62:O62"/>
    <mergeCell ref="P62:AC62"/>
    <mergeCell ref="AD62:AF62"/>
    <mergeCell ref="AG62:AJ62"/>
    <mergeCell ref="AK62:AP62"/>
    <mergeCell ref="AQ62:AX62"/>
    <mergeCell ref="CV62:DE62"/>
    <mergeCell ref="AY62:BF62"/>
    <mergeCell ref="BG62:BN62"/>
    <mergeCell ref="BO62:BV62"/>
    <mergeCell ref="BW62:CD62"/>
    <mergeCell ref="CE62:CM62"/>
    <mergeCell ref="CN62:CU62"/>
    <mergeCell ref="A61:O61"/>
    <mergeCell ref="P61:AC61"/>
    <mergeCell ref="AD61:AF61"/>
    <mergeCell ref="AG61:AJ61"/>
    <mergeCell ref="AK61:AP61"/>
    <mergeCell ref="AQ61:AX61"/>
    <mergeCell ref="AY61:BF61"/>
    <mergeCell ref="BG61:BN61"/>
    <mergeCell ref="BO61:BV61"/>
    <mergeCell ref="BW59:CD59"/>
    <mergeCell ref="CE59:CM59"/>
    <mergeCell ref="CN59:CU59"/>
    <mergeCell ref="CV59:DE59"/>
    <mergeCell ref="A60:O60"/>
    <mergeCell ref="P60:AC60"/>
    <mergeCell ref="AD60:AF60"/>
    <mergeCell ref="AG60:AJ60"/>
    <mergeCell ref="AK60:AP60"/>
    <mergeCell ref="AQ60:AX60"/>
    <mergeCell ref="CV60:DE60"/>
    <mergeCell ref="AY60:BF60"/>
    <mergeCell ref="BG60:BN60"/>
    <mergeCell ref="BO60:BV60"/>
    <mergeCell ref="BW60:CD60"/>
    <mergeCell ref="CE60:CM60"/>
    <mergeCell ref="CN60:CU60"/>
    <mergeCell ref="A59:O59"/>
    <mergeCell ref="P59:AC59"/>
    <mergeCell ref="AD59:AF59"/>
    <mergeCell ref="AG59:AJ59"/>
    <mergeCell ref="AK59:AP59"/>
    <mergeCell ref="AQ59:AX59"/>
    <mergeCell ref="AY59:BF59"/>
    <mergeCell ref="BG59:BN59"/>
    <mergeCell ref="BO59:BV59"/>
    <mergeCell ref="BW57:CD57"/>
    <mergeCell ref="CE57:CM57"/>
    <mergeCell ref="CN57:CU57"/>
    <mergeCell ref="CV57:DE57"/>
    <mergeCell ref="A58:O58"/>
    <mergeCell ref="P58:AC58"/>
    <mergeCell ref="AD58:AF58"/>
    <mergeCell ref="AG58:AJ58"/>
    <mergeCell ref="AK58:AP58"/>
    <mergeCell ref="AQ58:AX58"/>
    <mergeCell ref="CV58:DE58"/>
    <mergeCell ref="AY58:BF58"/>
    <mergeCell ref="BG58:BN58"/>
    <mergeCell ref="BO58:BV58"/>
    <mergeCell ref="BW58:CD58"/>
    <mergeCell ref="CE58:CM58"/>
    <mergeCell ref="CN58:CU58"/>
    <mergeCell ref="A57:O57"/>
    <mergeCell ref="P57:AC57"/>
    <mergeCell ref="AD57:AF57"/>
    <mergeCell ref="AG57:AJ57"/>
    <mergeCell ref="AK57:AP57"/>
    <mergeCell ref="AQ57:AX57"/>
    <mergeCell ref="AY57:BF57"/>
    <mergeCell ref="BG57:BN57"/>
    <mergeCell ref="BO57:BV57"/>
    <mergeCell ref="BW55:CD55"/>
    <mergeCell ref="CE55:CM55"/>
    <mergeCell ref="CN55:CU55"/>
    <mergeCell ref="CV55:DE55"/>
    <mergeCell ref="A56:O56"/>
    <mergeCell ref="P56:AC56"/>
    <mergeCell ref="AD56:AF56"/>
    <mergeCell ref="AG56:AJ56"/>
    <mergeCell ref="AK56:AP56"/>
    <mergeCell ref="AQ56:AX56"/>
    <mergeCell ref="CV56:DE56"/>
    <mergeCell ref="AY56:BF56"/>
    <mergeCell ref="BG56:BN56"/>
    <mergeCell ref="BO56:BV56"/>
    <mergeCell ref="BW56:CD56"/>
    <mergeCell ref="CE56:CM56"/>
    <mergeCell ref="CN56:CU56"/>
    <mergeCell ref="A55:O55"/>
    <mergeCell ref="P55:AC55"/>
    <mergeCell ref="AD55:AF55"/>
    <mergeCell ref="AG55:AJ55"/>
    <mergeCell ref="AK55:AP55"/>
    <mergeCell ref="AQ55:AX55"/>
    <mergeCell ref="AY55:BF55"/>
    <mergeCell ref="BG55:BN55"/>
    <mergeCell ref="BO55:BV55"/>
    <mergeCell ref="BW53:CD53"/>
    <mergeCell ref="CE53:CM53"/>
    <mergeCell ref="CN53:CU53"/>
    <mergeCell ref="CV53:DE53"/>
    <mergeCell ref="A54:O54"/>
    <mergeCell ref="P54:AC54"/>
    <mergeCell ref="AD54:AF54"/>
    <mergeCell ref="AG54:AJ54"/>
    <mergeCell ref="AK54:AP54"/>
    <mergeCell ref="AQ54:AX54"/>
    <mergeCell ref="CV54:DE54"/>
    <mergeCell ref="AY54:BF54"/>
    <mergeCell ref="BG54:BN54"/>
    <mergeCell ref="BO54:BV54"/>
    <mergeCell ref="BW54:CD54"/>
    <mergeCell ref="CE54:CM54"/>
    <mergeCell ref="CN54:CU54"/>
    <mergeCell ref="A53:O53"/>
    <mergeCell ref="P53:AC53"/>
    <mergeCell ref="AD53:AF53"/>
    <mergeCell ref="AG53:AJ53"/>
    <mergeCell ref="AK53:AP53"/>
    <mergeCell ref="AQ53:AX53"/>
    <mergeCell ref="AY53:BF53"/>
    <mergeCell ref="BG53:BN53"/>
    <mergeCell ref="BO53:BV53"/>
    <mergeCell ref="BW51:CD51"/>
    <mergeCell ref="CE51:CM51"/>
    <mergeCell ref="CN51:CU51"/>
    <mergeCell ref="CV51:DE51"/>
    <mergeCell ref="A52:O52"/>
    <mergeCell ref="P52:AC52"/>
    <mergeCell ref="AD52:AF52"/>
    <mergeCell ref="AG52:AJ52"/>
    <mergeCell ref="AK52:AP52"/>
    <mergeCell ref="AQ52:AX52"/>
    <mergeCell ref="CV52:DE52"/>
    <mergeCell ref="AY52:BF52"/>
    <mergeCell ref="BG52:BN52"/>
    <mergeCell ref="BO52:BV52"/>
    <mergeCell ref="BW52:CD52"/>
    <mergeCell ref="CE52:CM52"/>
    <mergeCell ref="CN52:CU52"/>
    <mergeCell ref="A51:O51"/>
    <mergeCell ref="P51:AC51"/>
    <mergeCell ref="AD51:AF51"/>
    <mergeCell ref="AG51:AJ51"/>
    <mergeCell ref="AK51:AP51"/>
    <mergeCell ref="AQ51:AX51"/>
    <mergeCell ref="AY51:BF51"/>
    <mergeCell ref="BG51:BN51"/>
    <mergeCell ref="BO51:BV51"/>
    <mergeCell ref="BW49:CD49"/>
    <mergeCell ref="CE49:CM49"/>
    <mergeCell ref="CN49:CU49"/>
    <mergeCell ref="CV49:DE49"/>
    <mergeCell ref="A50:O50"/>
    <mergeCell ref="P50:AC50"/>
    <mergeCell ref="AD50:AF50"/>
    <mergeCell ref="AG50:AJ50"/>
    <mergeCell ref="AK50:AP50"/>
    <mergeCell ref="AQ50:AX50"/>
    <mergeCell ref="CV50:DE50"/>
    <mergeCell ref="AY50:BF50"/>
    <mergeCell ref="BG50:BN50"/>
    <mergeCell ref="BO50:BV50"/>
    <mergeCell ref="BW50:CD50"/>
    <mergeCell ref="CE50:CM50"/>
    <mergeCell ref="CN50:CU50"/>
    <mergeCell ref="A49:O49"/>
    <mergeCell ref="P49:AC49"/>
    <mergeCell ref="AD49:AF49"/>
    <mergeCell ref="AG49:AJ49"/>
    <mergeCell ref="AK49:AP49"/>
    <mergeCell ref="AQ49:AX49"/>
    <mergeCell ref="AY49:BF49"/>
    <mergeCell ref="BG49:BN49"/>
    <mergeCell ref="BO49:BV49"/>
    <mergeCell ref="BW47:CD47"/>
    <mergeCell ref="CE47:CM47"/>
    <mergeCell ref="CN47:CU47"/>
    <mergeCell ref="CV47:DE47"/>
    <mergeCell ref="A48:O48"/>
    <mergeCell ref="P48:AC48"/>
    <mergeCell ref="AD48:AF48"/>
    <mergeCell ref="AG48:AJ48"/>
    <mergeCell ref="AK48:AP48"/>
    <mergeCell ref="AQ48:AX48"/>
    <mergeCell ref="CV48:DE48"/>
    <mergeCell ref="AY48:BF48"/>
    <mergeCell ref="BG48:BN48"/>
    <mergeCell ref="BO48:BV48"/>
    <mergeCell ref="BW48:CD48"/>
    <mergeCell ref="CE48:CM48"/>
    <mergeCell ref="CN48:CU48"/>
    <mergeCell ref="A47:O47"/>
    <mergeCell ref="P47:AC47"/>
    <mergeCell ref="AD47:AF47"/>
    <mergeCell ref="AG47:AJ47"/>
    <mergeCell ref="AK47:AP47"/>
    <mergeCell ref="AQ47:AX47"/>
    <mergeCell ref="AY47:BF47"/>
    <mergeCell ref="BG47:BN47"/>
    <mergeCell ref="BO47:BV47"/>
    <mergeCell ref="BW45:CD45"/>
    <mergeCell ref="CE45:CM45"/>
    <mergeCell ref="CN45:CU45"/>
    <mergeCell ref="CV45:DE45"/>
    <mergeCell ref="A46:O46"/>
    <mergeCell ref="P46:AC46"/>
    <mergeCell ref="AD46:AF46"/>
    <mergeCell ref="AG46:AJ46"/>
    <mergeCell ref="AK46:AP46"/>
    <mergeCell ref="AQ46:AX46"/>
    <mergeCell ref="CV46:DE46"/>
    <mergeCell ref="AY46:BF46"/>
    <mergeCell ref="BG46:BN46"/>
    <mergeCell ref="BO46:BV46"/>
    <mergeCell ref="BW46:CD46"/>
    <mergeCell ref="CE46:CM46"/>
    <mergeCell ref="CN46:CU46"/>
    <mergeCell ref="A45:O45"/>
    <mergeCell ref="P45:AC45"/>
    <mergeCell ref="AD45:AF45"/>
    <mergeCell ref="AG45:AJ45"/>
    <mergeCell ref="AK45:AP45"/>
    <mergeCell ref="AQ45:AX45"/>
    <mergeCell ref="AY45:BF45"/>
    <mergeCell ref="BG45:BN45"/>
    <mergeCell ref="BO45:BV45"/>
    <mergeCell ref="BW43:CD43"/>
    <mergeCell ref="CE43:CM43"/>
    <mergeCell ref="CN43:CU43"/>
    <mergeCell ref="CV43:DE43"/>
    <mergeCell ref="A44:O44"/>
    <mergeCell ref="P44:AC44"/>
    <mergeCell ref="AD44:AF44"/>
    <mergeCell ref="AG44:AJ44"/>
    <mergeCell ref="AK44:AP44"/>
    <mergeCell ref="AQ44:AX44"/>
    <mergeCell ref="CV44:DE44"/>
    <mergeCell ref="AY44:BF44"/>
    <mergeCell ref="BG44:BN44"/>
    <mergeCell ref="BO44:BV44"/>
    <mergeCell ref="BW44:CD44"/>
    <mergeCell ref="CE44:CM44"/>
    <mergeCell ref="CN44:CU44"/>
    <mergeCell ref="A43:O43"/>
    <mergeCell ref="P43:AC43"/>
    <mergeCell ref="AD43:AF43"/>
    <mergeCell ref="AG43:AJ43"/>
    <mergeCell ref="AK43:AP43"/>
    <mergeCell ref="AQ43:AX43"/>
    <mergeCell ref="AY43:BF43"/>
    <mergeCell ref="BG43:BN43"/>
    <mergeCell ref="BO43:BV43"/>
    <mergeCell ref="BW41:CD41"/>
    <mergeCell ref="CE41:CM41"/>
    <mergeCell ref="CN41:CU41"/>
    <mergeCell ref="CV41:DE41"/>
    <mergeCell ref="A42:O42"/>
    <mergeCell ref="P42:AC42"/>
    <mergeCell ref="AD42:AF42"/>
    <mergeCell ref="AG42:AJ42"/>
    <mergeCell ref="AK42:AP42"/>
    <mergeCell ref="AQ42:AX42"/>
    <mergeCell ref="CV42:DE42"/>
    <mergeCell ref="AY42:BF42"/>
    <mergeCell ref="BG42:BN42"/>
    <mergeCell ref="BO42:BV42"/>
    <mergeCell ref="BW42:CD42"/>
    <mergeCell ref="CE42:CM42"/>
    <mergeCell ref="CN42:CU42"/>
    <mergeCell ref="A41:O41"/>
    <mergeCell ref="P41:AC41"/>
    <mergeCell ref="AD41:AF41"/>
    <mergeCell ref="AG41:AJ41"/>
    <mergeCell ref="AK41:AP41"/>
    <mergeCell ref="AQ41:AX41"/>
    <mergeCell ref="AY41:BF41"/>
    <mergeCell ref="BG41:BN41"/>
    <mergeCell ref="BO41:BV41"/>
    <mergeCell ref="BW39:CD39"/>
    <mergeCell ref="CE39:CM39"/>
    <mergeCell ref="CN39:CU39"/>
    <mergeCell ref="CV39:DE39"/>
    <mergeCell ref="A40:O40"/>
    <mergeCell ref="P40:AC40"/>
    <mergeCell ref="AD40:AF40"/>
    <mergeCell ref="AG40:AJ40"/>
    <mergeCell ref="AK40:AP40"/>
    <mergeCell ref="AQ40:AX40"/>
    <mergeCell ref="CV40:DE40"/>
    <mergeCell ref="AY40:BF40"/>
    <mergeCell ref="BG40:BN40"/>
    <mergeCell ref="BO40:BV40"/>
    <mergeCell ref="BW40:CD40"/>
    <mergeCell ref="CE40:CM40"/>
    <mergeCell ref="CN40:CU40"/>
    <mergeCell ref="A39:O39"/>
    <mergeCell ref="P39:AC39"/>
    <mergeCell ref="AD39:AF39"/>
    <mergeCell ref="AG39:AJ39"/>
    <mergeCell ref="AK39:AP39"/>
    <mergeCell ref="AQ39:AX39"/>
    <mergeCell ref="AY39:BF39"/>
    <mergeCell ref="BG39:BN39"/>
    <mergeCell ref="BO39:BV39"/>
    <mergeCell ref="BW37:CD37"/>
    <mergeCell ref="CE37:CM37"/>
    <mergeCell ref="CN37:CU37"/>
    <mergeCell ref="CV37:DE37"/>
    <mergeCell ref="A38:O38"/>
    <mergeCell ref="P38:AC38"/>
    <mergeCell ref="AD38:AF38"/>
    <mergeCell ref="AG38:AJ38"/>
    <mergeCell ref="AK38:AP38"/>
    <mergeCell ref="AQ38:AX38"/>
    <mergeCell ref="CV38:DE38"/>
    <mergeCell ref="AY38:BF38"/>
    <mergeCell ref="BG38:BN38"/>
    <mergeCell ref="BO38:BV38"/>
    <mergeCell ref="BW38:CD38"/>
    <mergeCell ref="CE38:CM38"/>
    <mergeCell ref="CN38:CU38"/>
    <mergeCell ref="A37:O37"/>
    <mergeCell ref="P37:AC37"/>
    <mergeCell ref="AD37:AF37"/>
    <mergeCell ref="AG37:AJ37"/>
    <mergeCell ref="AK37:AP37"/>
    <mergeCell ref="AQ37:AX37"/>
    <mergeCell ref="AY37:BF37"/>
    <mergeCell ref="BG37:BN37"/>
    <mergeCell ref="BO37:BV37"/>
    <mergeCell ref="BW35:CD35"/>
    <mergeCell ref="CE35:CM35"/>
    <mergeCell ref="CN35:CU35"/>
    <mergeCell ref="CV35:DE35"/>
    <mergeCell ref="A36:O36"/>
    <mergeCell ref="P36:AC36"/>
    <mergeCell ref="AD36:AF36"/>
    <mergeCell ref="AG36:AJ36"/>
    <mergeCell ref="AK36:AP36"/>
    <mergeCell ref="AQ36:AX36"/>
    <mergeCell ref="CV36:DE36"/>
    <mergeCell ref="AY36:BF36"/>
    <mergeCell ref="BG36:BN36"/>
    <mergeCell ref="BO36:BV36"/>
    <mergeCell ref="BW36:CD36"/>
    <mergeCell ref="CE36:CM36"/>
    <mergeCell ref="CN36:CU36"/>
    <mergeCell ref="A35:O35"/>
    <mergeCell ref="P35:AC35"/>
    <mergeCell ref="AD35:AF35"/>
    <mergeCell ref="AG35:AJ35"/>
    <mergeCell ref="AK35:AP35"/>
    <mergeCell ref="AQ35:AX35"/>
    <mergeCell ref="AY35:BF35"/>
    <mergeCell ref="BG35:BN35"/>
    <mergeCell ref="BO35:BV35"/>
    <mergeCell ref="BW33:CD33"/>
    <mergeCell ref="CE33:CM33"/>
    <mergeCell ref="CN33:CU33"/>
    <mergeCell ref="CV33:DE33"/>
    <mergeCell ref="A34:O34"/>
    <mergeCell ref="P34:AC34"/>
    <mergeCell ref="AD34:AF34"/>
    <mergeCell ref="AG34:AJ34"/>
    <mergeCell ref="AK34:AP34"/>
    <mergeCell ref="AQ34:AX34"/>
    <mergeCell ref="CV34:DE34"/>
    <mergeCell ref="AY34:BF34"/>
    <mergeCell ref="BG34:BN34"/>
    <mergeCell ref="BO34:BV34"/>
    <mergeCell ref="BW34:CD34"/>
    <mergeCell ref="CE34:CM34"/>
    <mergeCell ref="CN34:CU34"/>
    <mergeCell ref="A33:O33"/>
    <mergeCell ref="P33:AC33"/>
    <mergeCell ref="AD33:AF33"/>
    <mergeCell ref="AG33:AJ33"/>
    <mergeCell ref="AK33:AP33"/>
    <mergeCell ref="AQ33:AX33"/>
    <mergeCell ref="AY33:BF33"/>
    <mergeCell ref="BG33:BN33"/>
    <mergeCell ref="BO33:BV33"/>
    <mergeCell ref="BW31:CD31"/>
    <mergeCell ref="CE31:CM31"/>
    <mergeCell ref="CN31:CU31"/>
    <mergeCell ref="CV31:DE31"/>
    <mergeCell ref="A32:O32"/>
    <mergeCell ref="P32:AC32"/>
    <mergeCell ref="AD32:AF32"/>
    <mergeCell ref="AG32:AJ32"/>
    <mergeCell ref="AK32:AP32"/>
    <mergeCell ref="AQ32:AX32"/>
    <mergeCell ref="CV32:DE32"/>
    <mergeCell ref="AY32:BF32"/>
    <mergeCell ref="BG32:BN32"/>
    <mergeCell ref="BO32:BV32"/>
    <mergeCell ref="BW32:CD32"/>
    <mergeCell ref="CE32:CM32"/>
    <mergeCell ref="CN32:CU32"/>
    <mergeCell ref="A31:O31"/>
    <mergeCell ref="P31:AC31"/>
    <mergeCell ref="AD31:AF31"/>
    <mergeCell ref="AG31:AJ31"/>
    <mergeCell ref="AK31:AP31"/>
    <mergeCell ref="AQ31:AX31"/>
    <mergeCell ref="AY31:BF31"/>
    <mergeCell ref="BG31:BN31"/>
    <mergeCell ref="BO31:BV31"/>
    <mergeCell ref="BW29:CD29"/>
    <mergeCell ref="CE29:CM29"/>
    <mergeCell ref="CN29:CU29"/>
    <mergeCell ref="CV29:DE29"/>
    <mergeCell ref="A30:O30"/>
    <mergeCell ref="P30:AC30"/>
    <mergeCell ref="AD30:AF30"/>
    <mergeCell ref="AG30:AJ30"/>
    <mergeCell ref="AK30:AP30"/>
    <mergeCell ref="AQ30:AX30"/>
    <mergeCell ref="CV30:DE30"/>
    <mergeCell ref="AY30:BF30"/>
    <mergeCell ref="BG30:BN30"/>
    <mergeCell ref="BO30:BV30"/>
    <mergeCell ref="BW30:CD30"/>
    <mergeCell ref="CE30:CM30"/>
    <mergeCell ref="CN30:CU30"/>
    <mergeCell ref="A29:O29"/>
    <mergeCell ref="P29:AC29"/>
    <mergeCell ref="AD29:AF29"/>
    <mergeCell ref="AG29:AJ29"/>
    <mergeCell ref="AK29:AP29"/>
    <mergeCell ref="AQ29:AX29"/>
    <mergeCell ref="AY29:BF29"/>
    <mergeCell ref="BG29:BN29"/>
    <mergeCell ref="BO29:BV29"/>
    <mergeCell ref="BW27:CD27"/>
    <mergeCell ref="CE27:CM27"/>
    <mergeCell ref="CN27:CU27"/>
    <mergeCell ref="CV27:DE27"/>
    <mergeCell ref="A28:O28"/>
    <mergeCell ref="P28:AC28"/>
    <mergeCell ref="AD28:AF28"/>
    <mergeCell ref="AG28:AJ28"/>
    <mergeCell ref="AK28:AP28"/>
    <mergeCell ref="AQ28:AX28"/>
    <mergeCell ref="CV28:DE28"/>
    <mergeCell ref="AY28:BF28"/>
    <mergeCell ref="BG28:BN28"/>
    <mergeCell ref="BO28:BV28"/>
    <mergeCell ref="BW28:CD28"/>
    <mergeCell ref="CE28:CM28"/>
    <mergeCell ref="CN28:CU28"/>
    <mergeCell ref="A27:O27"/>
    <mergeCell ref="P27:AC27"/>
    <mergeCell ref="AD27:AF27"/>
    <mergeCell ref="AG27:AJ27"/>
    <mergeCell ref="AK27:AP27"/>
    <mergeCell ref="AQ27:AX27"/>
    <mergeCell ref="AY27:BF27"/>
    <mergeCell ref="BG27:BN27"/>
    <mergeCell ref="BO27:BV27"/>
    <mergeCell ref="BW25:CD25"/>
    <mergeCell ref="CE25:CM25"/>
    <mergeCell ref="CN25:CU25"/>
    <mergeCell ref="CV25:DE25"/>
    <mergeCell ref="A26:O26"/>
    <mergeCell ref="P26:AC26"/>
    <mergeCell ref="AD26:AF26"/>
    <mergeCell ref="AG26:AJ26"/>
    <mergeCell ref="AK26:AP26"/>
    <mergeCell ref="AQ26:AX26"/>
    <mergeCell ref="CV26:DE26"/>
    <mergeCell ref="AY26:BF26"/>
    <mergeCell ref="BG26:BN26"/>
    <mergeCell ref="BO26:BV26"/>
    <mergeCell ref="BW26:CD26"/>
    <mergeCell ref="CE26:CM26"/>
    <mergeCell ref="CN26:CU26"/>
    <mergeCell ref="A25:O25"/>
    <mergeCell ref="P25:AC25"/>
    <mergeCell ref="AD25:AF25"/>
    <mergeCell ref="AG25:AJ25"/>
    <mergeCell ref="AK25:AP25"/>
    <mergeCell ref="AQ25:AX25"/>
    <mergeCell ref="AY25:BF25"/>
    <mergeCell ref="BG25:BN25"/>
    <mergeCell ref="BO25:BV25"/>
    <mergeCell ref="BW23:CD23"/>
    <mergeCell ref="CE23:CM23"/>
    <mergeCell ref="CN23:CU23"/>
    <mergeCell ref="CV23:DE23"/>
    <mergeCell ref="A24:O24"/>
    <mergeCell ref="P24:AC24"/>
    <mergeCell ref="AD24:AF24"/>
    <mergeCell ref="AG24:AJ24"/>
    <mergeCell ref="AK24:AP24"/>
    <mergeCell ref="AQ24:AX24"/>
    <mergeCell ref="CV24:DE24"/>
    <mergeCell ref="AY24:BF24"/>
    <mergeCell ref="BG24:BN24"/>
    <mergeCell ref="BO24:BV24"/>
    <mergeCell ref="BW24:CD24"/>
    <mergeCell ref="CE24:CM24"/>
    <mergeCell ref="CN24:CU24"/>
    <mergeCell ref="A23:O23"/>
    <mergeCell ref="P23:AC23"/>
    <mergeCell ref="AD23:AF23"/>
    <mergeCell ref="AG23:AJ23"/>
    <mergeCell ref="AK23:AP23"/>
    <mergeCell ref="AQ23:AX23"/>
    <mergeCell ref="AY23:BF23"/>
    <mergeCell ref="BG23:BN23"/>
    <mergeCell ref="BO23:BV23"/>
    <mergeCell ref="BW21:CD21"/>
    <mergeCell ref="CE21:CM21"/>
    <mergeCell ref="CN21:CU21"/>
    <mergeCell ref="CV21:DE21"/>
    <mergeCell ref="A22:O22"/>
    <mergeCell ref="P22:AC22"/>
    <mergeCell ref="AD22:AF22"/>
    <mergeCell ref="AG22:AJ22"/>
    <mergeCell ref="AK22:AP22"/>
    <mergeCell ref="AQ22:AX22"/>
    <mergeCell ref="CV22:DE22"/>
    <mergeCell ref="AY22:BF22"/>
    <mergeCell ref="BG22:BN22"/>
    <mergeCell ref="BO22:BV22"/>
    <mergeCell ref="BW22:CD22"/>
    <mergeCell ref="CE22:CM22"/>
    <mergeCell ref="CN22:CU22"/>
    <mergeCell ref="A21:O21"/>
    <mergeCell ref="P21:AC21"/>
    <mergeCell ref="AD21:AF21"/>
    <mergeCell ref="AG21:AJ21"/>
    <mergeCell ref="AK21:AP21"/>
    <mergeCell ref="AQ21:AX21"/>
    <mergeCell ref="AY21:BF21"/>
    <mergeCell ref="BG21:BN21"/>
    <mergeCell ref="BO21:BV21"/>
    <mergeCell ref="BW19:CD19"/>
    <mergeCell ref="CE19:CM19"/>
    <mergeCell ref="CN19:CU19"/>
    <mergeCell ref="CV19:DE19"/>
    <mergeCell ref="A20:O20"/>
    <mergeCell ref="P20:AC20"/>
    <mergeCell ref="AD20:AF20"/>
    <mergeCell ref="AG20:AJ20"/>
    <mergeCell ref="AK20:AP20"/>
    <mergeCell ref="AQ20:AX20"/>
    <mergeCell ref="CV20:DE20"/>
    <mergeCell ref="AY20:BF20"/>
    <mergeCell ref="BG20:BN20"/>
    <mergeCell ref="BO20:BV20"/>
    <mergeCell ref="BW20:CD20"/>
    <mergeCell ref="CE20:CM20"/>
    <mergeCell ref="CN20:CU20"/>
    <mergeCell ref="A19:O19"/>
    <mergeCell ref="P19:AC19"/>
    <mergeCell ref="AD19:AF19"/>
    <mergeCell ref="AG19:AJ19"/>
    <mergeCell ref="AK19:AP19"/>
    <mergeCell ref="AQ19:AX19"/>
    <mergeCell ref="AY19:BF19"/>
    <mergeCell ref="BG19:BN19"/>
    <mergeCell ref="BO19:BV19"/>
    <mergeCell ref="BW17:CD17"/>
    <mergeCell ref="CE17:CM17"/>
    <mergeCell ref="CN17:CU17"/>
    <mergeCell ref="CV17:DE17"/>
    <mergeCell ref="A18:O18"/>
    <mergeCell ref="P18:AC18"/>
    <mergeCell ref="AD18:AF18"/>
    <mergeCell ref="AG18:AJ18"/>
    <mergeCell ref="AK18:AP18"/>
    <mergeCell ref="AQ18:AX18"/>
    <mergeCell ref="CV18:DE18"/>
    <mergeCell ref="AY18:BF18"/>
    <mergeCell ref="BG18:BN18"/>
    <mergeCell ref="BO18:BV18"/>
    <mergeCell ref="BW18:CD18"/>
    <mergeCell ref="CE18:CM18"/>
    <mergeCell ref="CN18:CU18"/>
    <mergeCell ref="A17:O17"/>
    <mergeCell ref="P17:AC17"/>
    <mergeCell ref="AD17:AF17"/>
    <mergeCell ref="AG17:AJ17"/>
    <mergeCell ref="AK17:AP17"/>
    <mergeCell ref="AQ17:AX17"/>
    <mergeCell ref="AY17:BF17"/>
    <mergeCell ref="BG17:BN17"/>
    <mergeCell ref="BO17:BV17"/>
    <mergeCell ref="A16:O16"/>
    <mergeCell ref="P16:AC16"/>
    <mergeCell ref="AD16:AF16"/>
    <mergeCell ref="AG16:AJ16"/>
    <mergeCell ref="AK16:AP16"/>
    <mergeCell ref="AQ16:AX16"/>
    <mergeCell ref="CV16:DE16"/>
    <mergeCell ref="AY16:BF16"/>
    <mergeCell ref="BG16:BN16"/>
    <mergeCell ref="BO16:BV16"/>
    <mergeCell ref="BW16:CD16"/>
    <mergeCell ref="CE16:CM16"/>
    <mergeCell ref="CN16:CU16"/>
    <mergeCell ref="CV13:DE13"/>
    <mergeCell ref="A14:O14"/>
    <mergeCell ref="BW15:CD15"/>
    <mergeCell ref="CE15:CM15"/>
    <mergeCell ref="CN15:CU15"/>
    <mergeCell ref="CV15:DE15"/>
    <mergeCell ref="CV14:DE14"/>
    <mergeCell ref="A15:O15"/>
    <mergeCell ref="P15:AC15"/>
    <mergeCell ref="AD15:AF15"/>
    <mergeCell ref="AG15:AJ15"/>
    <mergeCell ref="CN14:CU14"/>
    <mergeCell ref="BW13:CD13"/>
    <mergeCell ref="CE13:CM13"/>
    <mergeCell ref="CN13:CU13"/>
    <mergeCell ref="P14:AC14"/>
    <mergeCell ref="AD14:AF14"/>
    <mergeCell ref="AG14:AJ14"/>
    <mergeCell ref="AK14:AP14"/>
    <mergeCell ref="AQ14:AX14"/>
    <mergeCell ref="AQ13:AX13"/>
    <mergeCell ref="CE14:CM14"/>
    <mergeCell ref="AY15:BF15"/>
    <mergeCell ref="BG15:BN15"/>
    <mergeCell ref="BW14:CD14"/>
    <mergeCell ref="AY13:BF13"/>
    <mergeCell ref="BG13:BN13"/>
    <mergeCell ref="BO13:BV13"/>
    <mergeCell ref="A13:O13"/>
    <mergeCell ref="P13:AC13"/>
    <mergeCell ref="AD13:AF13"/>
    <mergeCell ref="AG13:AJ13"/>
    <mergeCell ref="AK13:AP13"/>
    <mergeCell ref="AY9:BF9"/>
    <mergeCell ref="A9:O9"/>
    <mergeCell ref="P9:AC9"/>
    <mergeCell ref="AD9:AF9"/>
    <mergeCell ref="AG9:AJ9"/>
    <mergeCell ref="BO15:BV15"/>
    <mergeCell ref="AY14:BF14"/>
    <mergeCell ref="BG14:BN14"/>
    <mergeCell ref="BO14:BV14"/>
    <mergeCell ref="CV12:DE12"/>
    <mergeCell ref="AY12:BF12"/>
    <mergeCell ref="BG12:BN12"/>
    <mergeCell ref="BO12:BV12"/>
    <mergeCell ref="BW12:CD12"/>
    <mergeCell ref="CE12:CM12"/>
    <mergeCell ref="CN12:CU12"/>
    <mergeCell ref="CN11:CU11"/>
    <mergeCell ref="A10:O10"/>
    <mergeCell ref="P10:AC10"/>
    <mergeCell ref="AD10:AF10"/>
    <mergeCell ref="AG10:AJ10"/>
    <mergeCell ref="AK10:AP10"/>
    <mergeCell ref="AD12:AF12"/>
    <mergeCell ref="AG12:AJ12"/>
    <mergeCell ref="AK12:AP12"/>
    <mergeCell ref="CE10:CM10"/>
    <mergeCell ref="AY11:BF11"/>
    <mergeCell ref="BG11:BN11"/>
    <mergeCell ref="CN10:CU10"/>
    <mergeCell ref="BO10:BV10"/>
    <mergeCell ref="BW10:CD10"/>
    <mergeCell ref="AQ10:AX10"/>
    <mergeCell ref="A1:DE1"/>
    <mergeCell ref="C2:BV2"/>
    <mergeCell ref="A4:O6"/>
    <mergeCell ref="P4:AC6"/>
    <mergeCell ref="AD4:AF6"/>
    <mergeCell ref="AG4:AJ6"/>
    <mergeCell ref="AK4:AX4"/>
    <mergeCell ref="AY4:BF4"/>
    <mergeCell ref="BG4:BN4"/>
    <mergeCell ref="BO4:BV4"/>
    <mergeCell ref="CN4:CU6"/>
    <mergeCell ref="CV4:DE6"/>
    <mergeCell ref="BO5:BV6"/>
    <mergeCell ref="BG5:BN6"/>
    <mergeCell ref="BW5:CD6"/>
    <mergeCell ref="BW4:CD4"/>
    <mergeCell ref="CE4:CM4"/>
    <mergeCell ref="AK5:AX5"/>
    <mergeCell ref="AY5:BF5"/>
    <mergeCell ref="CE5:CM6"/>
    <mergeCell ref="AK6:AP6"/>
    <mergeCell ref="AQ6:AX6"/>
    <mergeCell ref="AY6:BF6"/>
    <mergeCell ref="CV8:DE8"/>
    <mergeCell ref="CN8:CU8"/>
    <mergeCell ref="AY8:BF8"/>
    <mergeCell ref="AK7:AP7"/>
    <mergeCell ref="AQ7:AX7"/>
    <mergeCell ref="AK8:AP8"/>
    <mergeCell ref="AQ8:AX8"/>
    <mergeCell ref="CV11:DE11"/>
    <mergeCell ref="CV9:DE9"/>
    <mergeCell ref="BG9:BN9"/>
    <mergeCell ref="BO9:BV9"/>
    <mergeCell ref="BG8:BN8"/>
    <mergeCell ref="BO8:BV8"/>
    <mergeCell ref="BW8:CD8"/>
    <mergeCell ref="CE8:CM8"/>
    <mergeCell ref="BW11:CD11"/>
    <mergeCell ref="CE11:CM11"/>
    <mergeCell ref="CE9:CM9"/>
    <mergeCell ref="BW9:CD9"/>
    <mergeCell ref="AK9:AP9"/>
    <mergeCell ref="AQ9:AX9"/>
    <mergeCell ref="CN9:CU9"/>
    <mergeCell ref="CV10:DE10"/>
    <mergeCell ref="AK11:AP11"/>
    <mergeCell ref="BO73:BV73"/>
    <mergeCell ref="A70:O70"/>
    <mergeCell ref="P70:AC70"/>
    <mergeCell ref="AD70:AF70"/>
    <mergeCell ref="AG70:AJ70"/>
    <mergeCell ref="AK70:AP70"/>
    <mergeCell ref="AQ70:AX70"/>
    <mergeCell ref="A8:O8"/>
    <mergeCell ref="P8:AC8"/>
    <mergeCell ref="AD8:AF8"/>
    <mergeCell ref="AG8:AJ8"/>
    <mergeCell ref="A12:O12"/>
    <mergeCell ref="P12:AC12"/>
    <mergeCell ref="AK15:AP15"/>
    <mergeCell ref="AQ15:AX15"/>
    <mergeCell ref="AQ12:AX12"/>
    <mergeCell ref="A11:O11"/>
    <mergeCell ref="P11:AC11"/>
    <mergeCell ref="AD11:AF11"/>
    <mergeCell ref="AG11:AJ11"/>
    <mergeCell ref="AQ11:AX11"/>
    <mergeCell ref="BO11:BV11"/>
    <mergeCell ref="AY10:BF10"/>
    <mergeCell ref="BG10:BN10"/>
  </mergeCells>
  <printOptions horizontalCentered="1"/>
  <pageMargins left="0.31496062992125984" right="0.19685039370078741" top="0.31496062992125984" bottom="0.51181102362204722" header="0.23622047244094491" footer="0.19685039370078741"/>
  <pageSetup paperSize="5" scale="79" orientation="landscape" r:id="rId1"/>
  <headerFooter>
    <oddFooter>&amp;L&amp;"-,Cursiva"     Ejercicio Fiscal 2018&amp;RPágina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423"/>
  <sheetViews>
    <sheetView showGridLines="0" workbookViewId="0">
      <selection activeCell="D3" sqref="D1:JG1048576"/>
    </sheetView>
  </sheetViews>
  <sheetFormatPr baseColWidth="10" defaultColWidth="0.28515625" defaultRowHeight="15" customHeight="1" zeroHeight="1" x14ac:dyDescent="0.25"/>
  <cols>
    <col min="1" max="1" width="9.42578125" style="39" customWidth="1"/>
    <col min="2" max="2" width="6.140625" style="39" customWidth="1"/>
    <col min="3" max="3" width="56.42578125" style="39" customWidth="1"/>
    <col min="4" max="4" width="31.42578125" style="34" customWidth="1"/>
    <col min="5" max="5" width="0.28515625" customWidth="1"/>
    <col min="6" max="14" width="0" hidden="1" customWidth="1"/>
    <col min="15" max="254" width="11.42578125" hidden="1" customWidth="1"/>
    <col min="255" max="255" width="0.85546875" customWidth="1"/>
  </cols>
  <sheetData>
    <row r="1" spans="1:5" s="186" customFormat="1" ht="27" customHeight="1" x14ac:dyDescent="0.25">
      <c r="A1" s="876" t="s">
        <v>1789</v>
      </c>
      <c r="B1" s="877"/>
      <c r="C1" s="877"/>
      <c r="D1" s="878"/>
    </row>
    <row r="2" spans="1:5" s="110" customFormat="1" ht="24" customHeight="1" x14ac:dyDescent="0.25">
      <c r="A2" s="873" t="str">
        <f>'Objetivos PMD'!$B$3</f>
        <v>Municipio:  SAN JUANITO DE ESCOBEDO JALISCO</v>
      </c>
      <c r="B2" s="874"/>
      <c r="C2" s="874"/>
      <c r="D2" s="875"/>
    </row>
    <row r="3" spans="1:5" s="110" customFormat="1" ht="6.75" customHeight="1" x14ac:dyDescent="0.25">
      <c r="A3" s="176"/>
      <c r="D3" s="189"/>
    </row>
    <row r="4" spans="1:5" s="178" customFormat="1" ht="15.75" x14ac:dyDescent="0.25">
      <c r="A4" s="869" t="s">
        <v>759</v>
      </c>
      <c r="B4" s="871" t="s">
        <v>760</v>
      </c>
      <c r="C4" s="871" t="s">
        <v>761</v>
      </c>
      <c r="D4" s="443" t="s">
        <v>1307</v>
      </c>
      <c r="E4" s="177"/>
    </row>
    <row r="5" spans="1:5" s="180" customFormat="1" ht="15.75" x14ac:dyDescent="0.25">
      <c r="A5" s="870"/>
      <c r="B5" s="872"/>
      <c r="C5" s="872"/>
      <c r="D5" s="444" t="s">
        <v>345</v>
      </c>
      <c r="E5" s="179"/>
    </row>
    <row r="6" spans="1:5" s="183" customFormat="1" ht="25.5" customHeight="1" x14ac:dyDescent="0.25">
      <c r="A6" s="181" t="s">
        <v>762</v>
      </c>
      <c r="B6" s="173">
        <v>0</v>
      </c>
      <c r="C6" s="174" t="s">
        <v>763</v>
      </c>
      <c r="D6" s="187">
        <v>0</v>
      </c>
      <c r="E6" s="182"/>
    </row>
    <row r="7" spans="1:5" s="183" customFormat="1" ht="25.5" customHeight="1" x14ac:dyDescent="0.25">
      <c r="A7" s="181" t="s">
        <v>764</v>
      </c>
      <c r="B7" s="173">
        <v>0</v>
      </c>
      <c r="C7" s="174" t="s">
        <v>765</v>
      </c>
      <c r="D7" s="188">
        <v>0</v>
      </c>
      <c r="E7" s="182"/>
    </row>
    <row r="8" spans="1:5" s="183" customFormat="1" ht="25.5" customHeight="1" x14ac:dyDescent="0.25">
      <c r="A8" s="181" t="s">
        <v>766</v>
      </c>
      <c r="B8" s="173">
        <v>0</v>
      </c>
      <c r="C8" s="174" t="s">
        <v>767</v>
      </c>
      <c r="D8" s="188">
        <v>0</v>
      </c>
      <c r="E8" s="182"/>
    </row>
    <row r="9" spans="1:5" s="183" customFormat="1" ht="25.5" customHeight="1" x14ac:dyDescent="0.25">
      <c r="A9" s="181" t="s">
        <v>768</v>
      </c>
      <c r="B9" s="173">
        <v>1</v>
      </c>
      <c r="C9" s="174" t="s">
        <v>769</v>
      </c>
      <c r="D9" s="188">
        <v>2338836.16</v>
      </c>
      <c r="E9" s="182"/>
    </row>
    <row r="10" spans="1:5" s="183" customFormat="1" ht="25.5" customHeight="1" x14ac:dyDescent="0.25">
      <c r="A10" s="181" t="s">
        <v>768</v>
      </c>
      <c r="B10" s="173">
        <v>2</v>
      </c>
      <c r="C10" s="174" t="s">
        <v>1308</v>
      </c>
      <c r="D10" s="187">
        <v>1102557.5900000001</v>
      </c>
      <c r="E10" s="182"/>
    </row>
    <row r="11" spans="1:5" s="183" customFormat="1" ht="25.5" customHeight="1" x14ac:dyDescent="0.25">
      <c r="A11" s="181" t="s">
        <v>768</v>
      </c>
      <c r="B11" s="173">
        <v>3</v>
      </c>
      <c r="C11" s="174" t="s">
        <v>1309</v>
      </c>
      <c r="D11" s="187">
        <v>0</v>
      </c>
      <c r="E11" s="182"/>
    </row>
    <row r="12" spans="1:5" s="183" customFormat="1" ht="25.5" customHeight="1" x14ac:dyDescent="0.25">
      <c r="A12" s="181" t="s">
        <v>768</v>
      </c>
      <c r="B12" s="173">
        <v>4</v>
      </c>
      <c r="C12" s="174" t="s">
        <v>1310</v>
      </c>
      <c r="D12" s="187">
        <v>93177.86</v>
      </c>
      <c r="E12" s="182"/>
    </row>
    <row r="13" spans="1:5" s="183" customFormat="1" ht="25.5" customHeight="1" x14ac:dyDescent="0.25">
      <c r="A13" s="181" t="s">
        <v>768</v>
      </c>
      <c r="B13" s="173">
        <v>5</v>
      </c>
      <c r="C13" s="174" t="s">
        <v>1311</v>
      </c>
      <c r="D13" s="187">
        <v>0</v>
      </c>
      <c r="E13" s="182"/>
    </row>
    <row r="14" spans="1:5" s="183" customFormat="1" ht="25.5" customHeight="1" x14ac:dyDescent="0.25">
      <c r="A14" s="181" t="s">
        <v>768</v>
      </c>
      <c r="B14" s="173">
        <v>6</v>
      </c>
      <c r="C14" s="174" t="s">
        <v>1312</v>
      </c>
      <c r="D14" s="187">
        <v>239185.97</v>
      </c>
      <c r="E14" s="182"/>
    </row>
    <row r="15" spans="1:5" s="183" customFormat="1" ht="25.5" customHeight="1" x14ac:dyDescent="0.25">
      <c r="A15" s="181" t="s">
        <v>768</v>
      </c>
      <c r="B15" s="173">
        <v>7</v>
      </c>
      <c r="C15" s="174" t="s">
        <v>1313</v>
      </c>
      <c r="D15" s="187">
        <v>426397.81</v>
      </c>
      <c r="E15" s="182"/>
    </row>
    <row r="16" spans="1:5" s="183" customFormat="1" ht="25.5" customHeight="1" x14ac:dyDescent="0.25">
      <c r="A16" s="181" t="s">
        <v>768</v>
      </c>
      <c r="B16" s="173">
        <v>8</v>
      </c>
      <c r="C16" s="174" t="s">
        <v>1314</v>
      </c>
      <c r="D16" s="187">
        <v>6364981.4699999997</v>
      </c>
      <c r="E16" s="182"/>
    </row>
    <row r="17" spans="1:5" s="183" customFormat="1" ht="25.5" customHeight="1" x14ac:dyDescent="0.25">
      <c r="A17" s="181" t="s">
        <v>768</v>
      </c>
      <c r="B17" s="173">
        <v>9</v>
      </c>
      <c r="C17" s="175" t="s">
        <v>1315</v>
      </c>
      <c r="D17" s="187">
        <v>485203.29</v>
      </c>
      <c r="E17" s="182"/>
    </row>
    <row r="18" spans="1:5" s="183" customFormat="1" ht="25.5" customHeight="1" x14ac:dyDescent="0.25">
      <c r="A18" s="181" t="s">
        <v>768</v>
      </c>
      <c r="B18" s="173">
        <v>10</v>
      </c>
      <c r="C18" s="174" t="s">
        <v>1316</v>
      </c>
      <c r="D18" s="187">
        <v>93177.86</v>
      </c>
      <c r="E18" s="182"/>
    </row>
    <row r="19" spans="1:5" s="183" customFormat="1" ht="25.5" customHeight="1" x14ac:dyDescent="0.25">
      <c r="A19" s="181" t="s">
        <v>768</v>
      </c>
      <c r="B19" s="173">
        <v>11</v>
      </c>
      <c r="C19" s="174" t="s">
        <v>1317</v>
      </c>
      <c r="D19" s="187">
        <v>0</v>
      </c>
      <c r="E19" s="182"/>
    </row>
    <row r="20" spans="1:5" s="183" customFormat="1" ht="25.5" customHeight="1" x14ac:dyDescent="0.25">
      <c r="A20" s="181" t="s">
        <v>768</v>
      </c>
      <c r="B20" s="173">
        <v>12</v>
      </c>
      <c r="C20" s="174" t="s">
        <v>1318</v>
      </c>
      <c r="D20" s="187">
        <v>1457517.11</v>
      </c>
      <c r="E20" s="182"/>
    </row>
    <row r="21" spans="1:5" s="183" customFormat="1" ht="25.5" customHeight="1" x14ac:dyDescent="0.25">
      <c r="A21" s="181" t="s">
        <v>768</v>
      </c>
      <c r="B21" s="173">
        <v>13</v>
      </c>
      <c r="C21" s="174" t="s">
        <v>1319</v>
      </c>
      <c r="D21" s="187">
        <v>11368299.949999999</v>
      </c>
      <c r="E21" s="182"/>
    </row>
    <row r="22" spans="1:5" s="183" customFormat="1" ht="25.5" customHeight="1" x14ac:dyDescent="0.25">
      <c r="A22" s="181" t="s">
        <v>768</v>
      </c>
      <c r="B22" s="173">
        <v>14</v>
      </c>
      <c r="C22" s="174" t="s">
        <v>1320</v>
      </c>
      <c r="D22" s="187"/>
      <c r="E22" s="182"/>
    </row>
    <row r="23" spans="1:5" s="183" customFormat="1" ht="25.5" customHeight="1" x14ac:dyDescent="0.25">
      <c r="A23" s="181" t="s">
        <v>768</v>
      </c>
      <c r="B23" s="173">
        <v>15</v>
      </c>
      <c r="C23" s="174" t="s">
        <v>1321</v>
      </c>
      <c r="D23" s="187">
        <v>9593994</v>
      </c>
      <c r="E23" s="182"/>
    </row>
    <row r="24" spans="1:5" s="183" customFormat="1" ht="25.5" customHeight="1" x14ac:dyDescent="0.25">
      <c r="A24" s="181" t="s">
        <v>768</v>
      </c>
      <c r="B24" s="173">
        <v>16</v>
      </c>
      <c r="C24" s="174" t="s">
        <v>1322</v>
      </c>
      <c r="D24" s="187">
        <v>3954544</v>
      </c>
      <c r="E24" s="182"/>
    </row>
    <row r="25" spans="1:5" s="183" customFormat="1" ht="25.5" customHeight="1" x14ac:dyDescent="0.25">
      <c r="A25" s="181" t="s">
        <v>768</v>
      </c>
      <c r="B25" s="173">
        <v>17</v>
      </c>
      <c r="C25" s="174" t="s">
        <v>1323</v>
      </c>
      <c r="D25" s="187">
        <v>187791.78</v>
      </c>
      <c r="E25" s="182"/>
    </row>
    <row r="26" spans="1:5" s="183" customFormat="1" ht="25.5" customHeight="1" x14ac:dyDescent="0.25">
      <c r="A26" s="181" t="s">
        <v>768</v>
      </c>
      <c r="B26" s="173">
        <v>18</v>
      </c>
      <c r="C26" s="174" t="s">
        <v>2002</v>
      </c>
      <c r="D26" s="187">
        <v>833082.36</v>
      </c>
      <c r="E26" s="182"/>
    </row>
    <row r="27" spans="1:5" s="183" customFormat="1" ht="25.5" customHeight="1" x14ac:dyDescent="0.25">
      <c r="A27" s="181" t="s">
        <v>768</v>
      </c>
      <c r="B27" s="173">
        <v>19</v>
      </c>
      <c r="C27" s="174" t="s">
        <v>1324</v>
      </c>
      <c r="D27" s="187">
        <v>0</v>
      </c>
      <c r="E27" s="182"/>
    </row>
    <row r="28" spans="1:5" s="183" customFormat="1" ht="25.5" customHeight="1" x14ac:dyDescent="0.25">
      <c r="A28" s="181" t="s">
        <v>768</v>
      </c>
      <c r="B28" s="173">
        <v>20</v>
      </c>
      <c r="C28" s="174" t="s">
        <v>1998</v>
      </c>
      <c r="D28" s="187">
        <v>128057.42</v>
      </c>
      <c r="E28" s="182"/>
    </row>
    <row r="29" spans="1:5" s="183" customFormat="1" ht="25.5" customHeight="1" x14ac:dyDescent="0.25">
      <c r="A29" s="181" t="s">
        <v>768</v>
      </c>
      <c r="B29" s="173">
        <v>21</v>
      </c>
      <c r="C29" s="174" t="s">
        <v>1999</v>
      </c>
      <c r="D29" s="187">
        <v>115906.19</v>
      </c>
      <c r="E29" s="182"/>
    </row>
    <row r="30" spans="1:5" s="183" customFormat="1" ht="25.5" customHeight="1" x14ac:dyDescent="0.25">
      <c r="A30" s="181" t="s">
        <v>768</v>
      </c>
      <c r="B30" s="173">
        <v>22</v>
      </c>
      <c r="C30" s="174" t="s">
        <v>1254</v>
      </c>
      <c r="D30" s="187">
        <v>95967.12</v>
      </c>
      <c r="E30" s="182"/>
    </row>
    <row r="31" spans="1:5" s="183" customFormat="1" ht="25.5" customHeight="1" x14ac:dyDescent="0.25">
      <c r="A31" s="181" t="s">
        <v>768</v>
      </c>
      <c r="B31" s="173">
        <v>23</v>
      </c>
      <c r="C31" s="174" t="s">
        <v>2000</v>
      </c>
      <c r="D31" s="187">
        <v>201047.61</v>
      </c>
      <c r="E31" s="182"/>
    </row>
    <row r="32" spans="1:5" s="183" customFormat="1" ht="25.5" customHeight="1" x14ac:dyDescent="0.25">
      <c r="A32" s="181" t="s">
        <v>768</v>
      </c>
      <c r="B32" s="173">
        <v>24</v>
      </c>
      <c r="C32" s="174" t="s">
        <v>2001</v>
      </c>
      <c r="D32" s="187">
        <v>234215.01</v>
      </c>
      <c r="E32" s="182"/>
    </row>
    <row r="33" spans="1:5" s="183" customFormat="1" ht="25.5" customHeight="1" x14ac:dyDescent="0.25">
      <c r="A33" s="181" t="s">
        <v>768</v>
      </c>
      <c r="B33" s="173">
        <v>25</v>
      </c>
      <c r="C33" s="174" t="s">
        <v>2003</v>
      </c>
      <c r="D33" s="187">
        <v>448358.37</v>
      </c>
      <c r="E33" s="182"/>
    </row>
    <row r="34" spans="1:5" s="183" customFormat="1" ht="25.5" customHeight="1" x14ac:dyDescent="0.25">
      <c r="A34" s="181"/>
      <c r="B34" s="173"/>
      <c r="C34" s="174"/>
      <c r="D34" s="187">
        <v>0</v>
      </c>
      <c r="E34" s="182"/>
    </row>
    <row r="35" spans="1:5" s="185" customFormat="1" ht="25.5" customHeight="1" thickBot="1" x14ac:dyDescent="0.3">
      <c r="A35" s="445"/>
      <c r="B35" s="446"/>
      <c r="C35" s="447" t="s">
        <v>1</v>
      </c>
      <c r="D35" s="448">
        <f>SUM(D6:D34)</f>
        <v>39762298.929999985</v>
      </c>
      <c r="E35" s="184"/>
    </row>
    <row r="36" spans="1:5" ht="3" customHeight="1" x14ac:dyDescent="0.25">
      <c r="A36" s="36"/>
      <c r="B36" s="36"/>
      <c r="C36" s="37"/>
    </row>
    <row r="37" spans="1:5" ht="25.5" hidden="1" customHeight="1" x14ac:dyDescent="0.25">
      <c r="A37" s="36"/>
      <c r="B37" s="36"/>
      <c r="C37" s="37"/>
    </row>
    <row r="38" spans="1:5" ht="25.5" hidden="1" customHeight="1" x14ac:dyDescent="0.25">
      <c r="A38" s="36"/>
      <c r="B38" s="36"/>
      <c r="C38" s="37"/>
    </row>
    <row r="39" spans="1:5" ht="25.5" hidden="1" customHeight="1" x14ac:dyDescent="0.25">
      <c r="A39" s="36"/>
      <c r="B39" s="36"/>
      <c r="C39" s="37"/>
    </row>
    <row r="40" spans="1:5" ht="25.5" hidden="1" customHeight="1" x14ac:dyDescent="0.25">
      <c r="A40" s="36"/>
      <c r="B40" s="36"/>
      <c r="C40" s="37"/>
    </row>
    <row r="41" spans="1:5" s="34" customFormat="1" ht="25.5" hidden="1" customHeight="1" x14ac:dyDescent="0.25">
      <c r="A41" s="36"/>
      <c r="B41" s="36"/>
      <c r="C41" s="37"/>
    </row>
    <row r="42" spans="1:5" s="34" customFormat="1" ht="25.5" hidden="1" customHeight="1" x14ac:dyDescent="0.25">
      <c r="A42" s="36"/>
      <c r="B42" s="36"/>
      <c r="C42" s="37"/>
    </row>
    <row r="43" spans="1:5" s="34" customFormat="1" ht="25.5" hidden="1" customHeight="1" x14ac:dyDescent="0.25">
      <c r="A43" s="36"/>
      <c r="B43" s="36"/>
      <c r="C43" s="37"/>
    </row>
    <row r="44" spans="1:5" s="34" customFormat="1" ht="25.5" hidden="1" customHeight="1" x14ac:dyDescent="0.25">
      <c r="A44" s="36"/>
      <c r="B44" s="36"/>
      <c r="C44" s="38"/>
    </row>
    <row r="45" spans="1:5" s="34" customFormat="1" ht="25.5" hidden="1" customHeight="1" x14ac:dyDescent="0.25">
      <c r="A45" s="36"/>
      <c r="B45" s="36"/>
      <c r="C45" s="37"/>
    </row>
    <row r="46" spans="1:5" s="34" customFormat="1" ht="25.5" hidden="1" customHeight="1" x14ac:dyDescent="0.25">
      <c r="A46" s="36"/>
      <c r="B46" s="36"/>
      <c r="C46" s="37"/>
    </row>
    <row r="47" spans="1:5" s="34" customFormat="1" ht="25.5" hidden="1" customHeight="1" x14ac:dyDescent="0.25">
      <c r="A47" s="36"/>
      <c r="B47" s="36"/>
      <c r="C47" s="37"/>
    </row>
    <row r="48" spans="1:5" s="34" customFormat="1" ht="25.5" hidden="1" customHeight="1" x14ac:dyDescent="0.25">
      <c r="A48" s="36"/>
      <c r="B48" s="36"/>
      <c r="C48" s="38"/>
    </row>
    <row r="49" spans="1:3" s="34" customFormat="1" ht="25.5" hidden="1" customHeight="1" x14ac:dyDescent="0.25">
      <c r="A49" s="36"/>
      <c r="B49" s="36"/>
      <c r="C49" s="37"/>
    </row>
    <row r="50" spans="1:3" s="34" customFormat="1" ht="25.5" hidden="1" customHeight="1" x14ac:dyDescent="0.25">
      <c r="A50" s="36"/>
      <c r="B50" s="36"/>
      <c r="C50" s="37"/>
    </row>
    <row r="51" spans="1:3" s="34" customFormat="1" ht="25.5" hidden="1" customHeight="1" x14ac:dyDescent="0.25">
      <c r="A51" s="36"/>
      <c r="B51" s="36"/>
      <c r="C51" s="37"/>
    </row>
    <row r="52" spans="1:3" s="34" customFormat="1" ht="25.5" hidden="1" customHeight="1" x14ac:dyDescent="0.25">
      <c r="A52" s="36"/>
      <c r="B52" s="36"/>
      <c r="C52" s="37"/>
    </row>
    <row r="53" spans="1:3" s="34" customFormat="1" ht="25.5" hidden="1" customHeight="1" x14ac:dyDescent="0.25">
      <c r="A53" s="36"/>
      <c r="B53" s="36"/>
      <c r="C53" s="37"/>
    </row>
    <row r="54" spans="1:3" s="34" customFormat="1" ht="25.5" hidden="1" customHeight="1" x14ac:dyDescent="0.25">
      <c r="A54" s="36"/>
      <c r="B54" s="36"/>
      <c r="C54" s="37"/>
    </row>
    <row r="55" spans="1:3" s="34" customFormat="1" ht="25.5" hidden="1" customHeight="1" x14ac:dyDescent="0.25">
      <c r="A55" s="36"/>
      <c r="B55" s="36"/>
      <c r="C55" s="37"/>
    </row>
    <row r="56" spans="1:3" s="34" customFormat="1" ht="25.5" hidden="1" customHeight="1" x14ac:dyDescent="0.25">
      <c r="A56" s="36"/>
      <c r="B56" s="36"/>
      <c r="C56" s="37"/>
    </row>
    <row r="57" spans="1:3" s="34" customFormat="1" ht="25.5" hidden="1" customHeight="1" x14ac:dyDescent="0.25">
      <c r="A57" s="36"/>
      <c r="B57" s="36"/>
      <c r="C57" s="37"/>
    </row>
    <row r="58" spans="1:3" s="34" customFormat="1" ht="25.5" hidden="1" customHeight="1" x14ac:dyDescent="0.25">
      <c r="A58" s="36"/>
      <c r="B58" s="36"/>
      <c r="C58" s="38"/>
    </row>
    <row r="59" spans="1:3" s="34" customFormat="1" ht="25.5" hidden="1" customHeight="1" x14ac:dyDescent="0.25">
      <c r="A59" s="36"/>
      <c r="B59" s="36"/>
      <c r="C59" s="37"/>
    </row>
    <row r="60" spans="1:3" s="34" customFormat="1" ht="25.5" hidden="1" customHeight="1" x14ac:dyDescent="0.25">
      <c r="A60" s="36"/>
      <c r="B60" s="36"/>
      <c r="C60" s="37"/>
    </row>
    <row r="61" spans="1:3" s="34" customFormat="1" ht="25.5" hidden="1" customHeight="1" x14ac:dyDescent="0.25">
      <c r="A61" s="36"/>
      <c r="B61" s="36"/>
      <c r="C61" s="37"/>
    </row>
    <row r="62" spans="1:3" s="34" customFormat="1" ht="25.5" hidden="1" customHeight="1" x14ac:dyDescent="0.25">
      <c r="A62" s="36"/>
      <c r="B62" s="36"/>
      <c r="C62" s="37"/>
    </row>
    <row r="63" spans="1:3" s="34" customFormat="1" ht="25.5" hidden="1" customHeight="1" x14ac:dyDescent="0.25">
      <c r="A63" s="36"/>
      <c r="B63" s="36"/>
      <c r="C63" s="37"/>
    </row>
    <row r="64" spans="1:3" s="34" customFormat="1" ht="25.5" hidden="1" customHeight="1" x14ac:dyDescent="0.25">
      <c r="A64" s="36"/>
      <c r="B64" s="36"/>
      <c r="C64" s="37"/>
    </row>
    <row r="65" spans="1:3" s="34" customFormat="1" ht="25.5" hidden="1" customHeight="1" x14ac:dyDescent="0.25">
      <c r="A65" s="36"/>
      <c r="B65" s="36"/>
      <c r="C65" s="37"/>
    </row>
    <row r="66" spans="1:3" s="34" customFormat="1" ht="25.5" hidden="1" customHeight="1" x14ac:dyDescent="0.25">
      <c r="A66" s="36"/>
      <c r="B66" s="36"/>
      <c r="C66" s="37"/>
    </row>
    <row r="67" spans="1:3" s="34" customFormat="1" ht="25.5" hidden="1" customHeight="1" x14ac:dyDescent="0.25">
      <c r="A67" s="36"/>
      <c r="B67" s="36"/>
      <c r="C67" s="37"/>
    </row>
    <row r="68" spans="1:3" s="34" customFormat="1" ht="25.5" hidden="1" customHeight="1" x14ac:dyDescent="0.25">
      <c r="A68" s="36"/>
      <c r="B68" s="36"/>
      <c r="C68" s="38"/>
    </row>
    <row r="69" spans="1:3" s="34" customFormat="1" ht="25.5" hidden="1" customHeight="1" x14ac:dyDescent="0.25">
      <c r="A69" s="36"/>
      <c r="B69" s="36"/>
      <c r="C69" s="37"/>
    </row>
    <row r="70" spans="1:3" s="34" customFormat="1" ht="25.5" hidden="1" customHeight="1" x14ac:dyDescent="0.25">
      <c r="A70" s="36"/>
      <c r="B70" s="36"/>
      <c r="C70" s="37"/>
    </row>
    <row r="71" spans="1:3" s="34" customFormat="1" ht="25.5" hidden="1" customHeight="1" x14ac:dyDescent="0.25">
      <c r="A71" s="36"/>
      <c r="B71" s="36"/>
      <c r="C71" s="37"/>
    </row>
    <row r="72" spans="1:3" s="34" customFormat="1" ht="25.5" hidden="1" customHeight="1" x14ac:dyDescent="0.25">
      <c r="A72" s="36"/>
      <c r="B72" s="36"/>
      <c r="C72" s="37"/>
    </row>
    <row r="73" spans="1:3" s="34" customFormat="1" ht="25.5" hidden="1" customHeight="1" x14ac:dyDescent="0.25">
      <c r="A73" s="36"/>
      <c r="B73" s="36"/>
      <c r="C73" s="37"/>
    </row>
    <row r="74" spans="1:3" s="34" customFormat="1" ht="25.5" hidden="1" customHeight="1" x14ac:dyDescent="0.25">
      <c r="A74" s="36"/>
      <c r="B74" s="36"/>
      <c r="C74" s="37"/>
    </row>
    <row r="75" spans="1:3" s="34" customFormat="1" ht="25.5" hidden="1" customHeight="1" x14ac:dyDescent="0.25">
      <c r="A75" s="36"/>
      <c r="B75" s="36"/>
      <c r="C75" s="37"/>
    </row>
    <row r="76" spans="1:3" s="34" customFormat="1" ht="25.5" hidden="1" customHeight="1" x14ac:dyDescent="0.25">
      <c r="A76" s="36"/>
      <c r="B76" s="36"/>
      <c r="C76" s="38"/>
    </row>
    <row r="77" spans="1:3" s="34" customFormat="1" ht="25.5" hidden="1" customHeight="1" x14ac:dyDescent="0.25">
      <c r="A77" s="36"/>
      <c r="B77" s="36"/>
      <c r="C77" s="37"/>
    </row>
    <row r="78" spans="1:3" s="34" customFormat="1" ht="25.5" hidden="1" customHeight="1" x14ac:dyDescent="0.25">
      <c r="A78" s="36"/>
      <c r="B78" s="36"/>
      <c r="C78" s="37"/>
    </row>
    <row r="79" spans="1:3" s="34" customFormat="1" ht="25.5" hidden="1" customHeight="1" x14ac:dyDescent="0.25">
      <c r="A79" s="36"/>
      <c r="B79" s="36"/>
      <c r="C79" s="38"/>
    </row>
    <row r="80" spans="1:3" s="34" customFormat="1" ht="25.5" hidden="1" customHeight="1" x14ac:dyDescent="0.25">
      <c r="A80" s="36"/>
      <c r="B80" s="36"/>
      <c r="C80" s="37"/>
    </row>
    <row r="81" spans="1:3" s="34" customFormat="1" ht="25.5" hidden="1" customHeight="1" x14ac:dyDescent="0.25">
      <c r="A81" s="36"/>
      <c r="B81" s="36"/>
      <c r="C81" s="37"/>
    </row>
    <row r="82" spans="1:3" s="34" customFormat="1" ht="25.5" hidden="1" customHeight="1" x14ac:dyDescent="0.25">
      <c r="A82" s="36"/>
      <c r="B82" s="36"/>
      <c r="C82" s="37"/>
    </row>
    <row r="83" spans="1:3" s="34" customFormat="1" ht="25.5" hidden="1" customHeight="1" x14ac:dyDescent="0.25">
      <c r="A83" s="36"/>
      <c r="B83" s="36"/>
      <c r="C83" s="37"/>
    </row>
    <row r="84" spans="1:3" s="34" customFormat="1" ht="25.5" hidden="1" customHeight="1" x14ac:dyDescent="0.25">
      <c r="A84" s="36"/>
      <c r="B84" s="36"/>
      <c r="C84" s="37"/>
    </row>
    <row r="85" spans="1:3" s="34" customFormat="1" ht="25.5" hidden="1" customHeight="1" x14ac:dyDescent="0.25">
      <c r="A85" s="36"/>
      <c r="B85" s="36"/>
      <c r="C85" s="38"/>
    </row>
    <row r="86" spans="1:3" s="34" customFormat="1" ht="25.5" hidden="1" customHeight="1" x14ac:dyDescent="0.25">
      <c r="A86" s="36"/>
      <c r="B86" s="36"/>
      <c r="C86" s="37"/>
    </row>
    <row r="87" spans="1:3" s="34" customFormat="1" ht="25.5" hidden="1" customHeight="1" x14ac:dyDescent="0.25">
      <c r="A87" s="36"/>
      <c r="B87" s="36"/>
      <c r="C87" s="37"/>
    </row>
    <row r="88" spans="1:3" s="34" customFormat="1" ht="25.5" hidden="1" customHeight="1" x14ac:dyDescent="0.25">
      <c r="A88" s="36"/>
      <c r="B88" s="36"/>
      <c r="C88" s="37"/>
    </row>
    <row r="89" spans="1:3" s="34" customFormat="1" ht="25.5" hidden="1" customHeight="1" x14ac:dyDescent="0.25">
      <c r="A89" s="36"/>
      <c r="B89" s="36"/>
      <c r="C89" s="38"/>
    </row>
    <row r="90" spans="1:3" s="34" customFormat="1" ht="25.5" hidden="1" customHeight="1" x14ac:dyDescent="0.25">
      <c r="A90" s="36"/>
      <c r="B90" s="36"/>
      <c r="C90" s="37"/>
    </row>
    <row r="91" spans="1:3" s="34" customFormat="1" ht="25.5" hidden="1" customHeight="1" x14ac:dyDescent="0.25">
      <c r="A91" s="36"/>
      <c r="B91" s="36"/>
      <c r="C91" s="37"/>
    </row>
    <row r="92" spans="1:3" s="34" customFormat="1" ht="25.5" hidden="1" customHeight="1" x14ac:dyDescent="0.25">
      <c r="A92" s="36"/>
      <c r="B92" s="36"/>
      <c r="C92" s="37"/>
    </row>
    <row r="93" spans="1:3" s="34" customFormat="1" ht="25.5" hidden="1" customHeight="1" x14ac:dyDescent="0.25">
      <c r="A93" s="36"/>
      <c r="B93" s="36"/>
      <c r="C93" s="37"/>
    </row>
    <row r="94" spans="1:3" s="34" customFormat="1" ht="25.5" hidden="1" customHeight="1" x14ac:dyDescent="0.25">
      <c r="A94" s="36"/>
      <c r="B94" s="36"/>
      <c r="C94" s="37"/>
    </row>
    <row r="95" spans="1:3" s="34" customFormat="1" ht="25.5" hidden="1" customHeight="1" x14ac:dyDescent="0.25">
      <c r="A95" s="36"/>
      <c r="B95" s="36"/>
      <c r="C95" s="37"/>
    </row>
    <row r="96" spans="1:3" s="34" customFormat="1" ht="25.5" hidden="1" customHeight="1" x14ac:dyDescent="0.25">
      <c r="A96" s="36"/>
      <c r="B96" s="36"/>
      <c r="C96" s="37"/>
    </row>
    <row r="97" spans="1:3" s="34" customFormat="1" ht="25.5" hidden="1" customHeight="1" x14ac:dyDescent="0.25">
      <c r="A97" s="36"/>
      <c r="B97" s="36"/>
      <c r="C97" s="37"/>
    </row>
    <row r="98" spans="1:3" s="34" customFormat="1" ht="25.5" hidden="1" customHeight="1" x14ac:dyDescent="0.25">
      <c r="A98" s="36"/>
      <c r="B98" s="36"/>
      <c r="C98" s="37"/>
    </row>
    <row r="99" spans="1:3" s="34" customFormat="1" ht="25.5" hidden="1" customHeight="1" x14ac:dyDescent="0.25">
      <c r="A99" s="36"/>
      <c r="B99" s="36"/>
      <c r="C99" s="38"/>
    </row>
    <row r="100" spans="1:3" s="34" customFormat="1" ht="25.5" hidden="1" customHeight="1" x14ac:dyDescent="0.25">
      <c r="A100" s="36"/>
      <c r="B100" s="36"/>
      <c r="C100" s="38"/>
    </row>
    <row r="101" spans="1:3" s="34" customFormat="1" ht="25.5" hidden="1" customHeight="1" x14ac:dyDescent="0.25">
      <c r="A101" s="36"/>
      <c r="B101" s="36"/>
      <c r="C101" s="37"/>
    </row>
    <row r="102" spans="1:3" s="34" customFormat="1" ht="25.5" hidden="1" customHeight="1" x14ac:dyDescent="0.25">
      <c r="A102" s="36"/>
      <c r="B102" s="36"/>
      <c r="C102" s="37"/>
    </row>
    <row r="103" spans="1:3" s="34" customFormat="1" ht="25.5" hidden="1" customHeight="1" x14ac:dyDescent="0.25">
      <c r="A103" s="36"/>
      <c r="B103" s="36"/>
      <c r="C103" s="37"/>
    </row>
    <row r="104" spans="1:3" s="34" customFormat="1" ht="25.5" hidden="1" customHeight="1" x14ac:dyDescent="0.25">
      <c r="A104" s="36"/>
      <c r="B104" s="36"/>
      <c r="C104" s="37"/>
    </row>
    <row r="105" spans="1:3" s="34" customFormat="1" ht="25.5" hidden="1" customHeight="1" x14ac:dyDescent="0.25">
      <c r="A105" s="36"/>
      <c r="B105" s="36"/>
      <c r="C105" s="37"/>
    </row>
    <row r="106" spans="1:3" s="34" customFormat="1" ht="25.5" hidden="1" customHeight="1" x14ac:dyDescent="0.25">
      <c r="A106" s="36"/>
      <c r="B106" s="36"/>
      <c r="C106" s="37"/>
    </row>
    <row r="107" spans="1:3" s="34" customFormat="1" ht="25.5" hidden="1" customHeight="1" x14ac:dyDescent="0.25">
      <c r="A107" s="36"/>
      <c r="B107" s="36"/>
      <c r="C107" s="37"/>
    </row>
    <row r="108" spans="1:3" s="34" customFormat="1" ht="25.5" hidden="1" customHeight="1" x14ac:dyDescent="0.25">
      <c r="A108" s="36"/>
      <c r="B108" s="36"/>
      <c r="C108" s="37"/>
    </row>
    <row r="109" spans="1:3" s="34" customFormat="1" ht="25.5" hidden="1" customHeight="1" x14ac:dyDescent="0.25">
      <c r="A109" s="36"/>
      <c r="B109" s="36"/>
      <c r="C109" s="37"/>
    </row>
    <row r="110" spans="1:3" s="34" customFormat="1" ht="25.5" hidden="1" customHeight="1" x14ac:dyDescent="0.25">
      <c r="A110" s="36"/>
      <c r="B110" s="36"/>
      <c r="C110" s="38"/>
    </row>
    <row r="111" spans="1:3" s="34" customFormat="1" ht="25.5" hidden="1" customHeight="1" x14ac:dyDescent="0.25">
      <c r="A111" s="36"/>
      <c r="B111" s="36"/>
      <c r="C111" s="37"/>
    </row>
    <row r="112" spans="1:3" s="34" customFormat="1" ht="25.5" hidden="1" customHeight="1" x14ac:dyDescent="0.25">
      <c r="A112" s="36"/>
      <c r="B112" s="36"/>
      <c r="C112" s="37"/>
    </row>
    <row r="113" spans="1:3" s="34" customFormat="1" ht="25.5" hidden="1" customHeight="1" x14ac:dyDescent="0.25">
      <c r="A113" s="36"/>
      <c r="B113" s="36"/>
      <c r="C113" s="37"/>
    </row>
    <row r="114" spans="1:3" s="34" customFormat="1" ht="25.5" hidden="1" customHeight="1" x14ac:dyDescent="0.25">
      <c r="A114" s="36"/>
      <c r="B114" s="36"/>
      <c r="C114" s="37"/>
    </row>
    <row r="115" spans="1:3" s="34" customFormat="1" ht="25.5" hidden="1" customHeight="1" x14ac:dyDescent="0.25">
      <c r="A115" s="36"/>
      <c r="B115" s="36"/>
      <c r="C115" s="37"/>
    </row>
    <row r="116" spans="1:3" s="34" customFormat="1" ht="25.5" hidden="1" customHeight="1" x14ac:dyDescent="0.25">
      <c r="A116" s="36"/>
      <c r="B116" s="36"/>
      <c r="C116" s="37"/>
    </row>
    <row r="117" spans="1:3" s="34" customFormat="1" ht="25.5" hidden="1" customHeight="1" x14ac:dyDescent="0.25">
      <c r="A117" s="36"/>
      <c r="B117" s="36"/>
      <c r="C117" s="37"/>
    </row>
    <row r="118" spans="1:3" s="34" customFormat="1" ht="25.5" hidden="1" customHeight="1" x14ac:dyDescent="0.25">
      <c r="A118" s="36"/>
      <c r="B118" s="36"/>
      <c r="C118" s="37"/>
    </row>
    <row r="119" spans="1:3" s="34" customFormat="1" ht="25.5" hidden="1" customHeight="1" x14ac:dyDescent="0.25">
      <c r="A119" s="36"/>
      <c r="B119" s="36"/>
      <c r="C119" s="37"/>
    </row>
    <row r="120" spans="1:3" s="34" customFormat="1" ht="25.5" hidden="1" customHeight="1" x14ac:dyDescent="0.25">
      <c r="A120" s="36"/>
      <c r="B120" s="36"/>
      <c r="C120" s="38"/>
    </row>
    <row r="121" spans="1:3" s="34" customFormat="1" ht="25.5" hidden="1" customHeight="1" x14ac:dyDescent="0.25">
      <c r="A121" s="36"/>
      <c r="B121" s="36"/>
      <c r="C121" s="37"/>
    </row>
    <row r="122" spans="1:3" s="34" customFormat="1" ht="25.5" hidden="1" customHeight="1" x14ac:dyDescent="0.25">
      <c r="A122" s="36"/>
      <c r="B122" s="36"/>
      <c r="C122" s="37"/>
    </row>
    <row r="123" spans="1:3" s="34" customFormat="1" ht="25.5" hidden="1" customHeight="1" x14ac:dyDescent="0.25">
      <c r="A123" s="36"/>
      <c r="B123" s="36"/>
      <c r="C123" s="37"/>
    </row>
    <row r="124" spans="1:3" s="34" customFormat="1" ht="25.5" hidden="1" customHeight="1" x14ac:dyDescent="0.25">
      <c r="A124" s="36"/>
      <c r="B124" s="36"/>
      <c r="C124" s="37"/>
    </row>
    <row r="125" spans="1:3" s="34" customFormat="1" ht="25.5" hidden="1" customHeight="1" x14ac:dyDescent="0.25">
      <c r="A125" s="36"/>
      <c r="B125" s="36"/>
      <c r="C125" s="37"/>
    </row>
    <row r="126" spans="1:3" s="34" customFormat="1" ht="25.5" hidden="1" customHeight="1" x14ac:dyDescent="0.25">
      <c r="A126" s="36"/>
      <c r="B126" s="36"/>
      <c r="C126" s="37"/>
    </row>
    <row r="127" spans="1:3" s="34" customFormat="1" ht="25.5" hidden="1" customHeight="1" x14ac:dyDescent="0.25">
      <c r="A127" s="36"/>
      <c r="B127" s="36"/>
      <c r="C127" s="37"/>
    </row>
    <row r="128" spans="1:3" s="34" customFormat="1" ht="25.5" hidden="1" customHeight="1" x14ac:dyDescent="0.25">
      <c r="A128" s="36"/>
      <c r="B128" s="36"/>
      <c r="C128" s="37"/>
    </row>
    <row r="129" spans="1:3" s="34" customFormat="1" ht="25.5" hidden="1" customHeight="1" x14ac:dyDescent="0.25">
      <c r="A129" s="36"/>
      <c r="B129" s="36"/>
      <c r="C129" s="37"/>
    </row>
    <row r="130" spans="1:3" s="34" customFormat="1" ht="25.5" hidden="1" customHeight="1" x14ac:dyDescent="0.25">
      <c r="A130" s="36"/>
      <c r="B130" s="36"/>
      <c r="C130" s="38"/>
    </row>
    <row r="131" spans="1:3" s="34" customFormat="1" ht="25.5" hidden="1" customHeight="1" x14ac:dyDescent="0.25">
      <c r="A131" s="36"/>
      <c r="B131" s="36"/>
      <c r="C131" s="37"/>
    </row>
    <row r="132" spans="1:3" s="34" customFormat="1" ht="25.5" hidden="1" customHeight="1" x14ac:dyDescent="0.25">
      <c r="A132" s="36"/>
      <c r="B132" s="36"/>
      <c r="C132" s="37"/>
    </row>
    <row r="133" spans="1:3" s="34" customFormat="1" ht="25.5" hidden="1" customHeight="1" x14ac:dyDescent="0.25">
      <c r="A133" s="36"/>
      <c r="B133" s="36"/>
      <c r="C133" s="37"/>
    </row>
    <row r="134" spans="1:3" s="34" customFormat="1" ht="25.5" hidden="1" customHeight="1" x14ac:dyDescent="0.25">
      <c r="A134" s="36"/>
      <c r="B134" s="36"/>
      <c r="C134" s="37"/>
    </row>
    <row r="135" spans="1:3" s="34" customFormat="1" ht="25.5" hidden="1" customHeight="1" x14ac:dyDescent="0.25">
      <c r="A135" s="36"/>
      <c r="B135" s="36"/>
      <c r="C135" s="37"/>
    </row>
    <row r="136" spans="1:3" s="34" customFormat="1" ht="25.5" hidden="1" customHeight="1" x14ac:dyDescent="0.25">
      <c r="A136" s="36"/>
      <c r="B136" s="36"/>
      <c r="C136" s="37"/>
    </row>
    <row r="137" spans="1:3" s="34" customFormat="1" ht="25.5" hidden="1" customHeight="1" x14ac:dyDescent="0.25">
      <c r="A137" s="36"/>
      <c r="B137" s="36"/>
      <c r="C137" s="37"/>
    </row>
    <row r="138" spans="1:3" s="34" customFormat="1" ht="25.5" hidden="1" customHeight="1" x14ac:dyDescent="0.25">
      <c r="A138" s="36"/>
      <c r="B138" s="36"/>
      <c r="C138" s="37"/>
    </row>
    <row r="139" spans="1:3" s="34" customFormat="1" ht="25.5" hidden="1" customHeight="1" x14ac:dyDescent="0.25">
      <c r="A139" s="36"/>
      <c r="B139" s="36"/>
      <c r="C139" s="37"/>
    </row>
    <row r="140" spans="1:3" s="34" customFormat="1" ht="25.5" hidden="1" customHeight="1" x14ac:dyDescent="0.25">
      <c r="A140" s="36"/>
      <c r="B140" s="36"/>
      <c r="C140" s="38"/>
    </row>
    <row r="141" spans="1:3" s="34" customFormat="1" ht="25.5" hidden="1" customHeight="1" x14ac:dyDescent="0.25">
      <c r="A141" s="36"/>
      <c r="B141" s="36"/>
      <c r="C141" s="37"/>
    </row>
    <row r="142" spans="1:3" s="34" customFormat="1" ht="25.5" hidden="1" customHeight="1" x14ac:dyDescent="0.25">
      <c r="A142" s="36"/>
      <c r="B142" s="36"/>
      <c r="C142" s="37"/>
    </row>
    <row r="143" spans="1:3" s="34" customFormat="1" ht="25.5" hidden="1" customHeight="1" x14ac:dyDescent="0.25">
      <c r="A143" s="36"/>
      <c r="B143" s="36"/>
      <c r="C143" s="37"/>
    </row>
    <row r="144" spans="1:3" s="34" customFormat="1" ht="25.5" hidden="1" customHeight="1" x14ac:dyDescent="0.25">
      <c r="A144" s="36"/>
      <c r="B144" s="36"/>
      <c r="C144" s="37"/>
    </row>
    <row r="145" spans="1:3" s="34" customFormat="1" ht="25.5" hidden="1" customHeight="1" x14ac:dyDescent="0.25">
      <c r="A145" s="36"/>
      <c r="B145" s="36"/>
      <c r="C145" s="37"/>
    </row>
    <row r="146" spans="1:3" s="34" customFormat="1" ht="25.5" hidden="1" customHeight="1" x14ac:dyDescent="0.25">
      <c r="A146" s="36"/>
      <c r="B146" s="36"/>
      <c r="C146" s="37"/>
    </row>
    <row r="147" spans="1:3" s="34" customFormat="1" ht="25.5" hidden="1" customHeight="1" x14ac:dyDescent="0.25">
      <c r="A147" s="36"/>
      <c r="B147" s="36"/>
      <c r="C147" s="37"/>
    </row>
    <row r="148" spans="1:3" s="34" customFormat="1" ht="25.5" hidden="1" customHeight="1" x14ac:dyDescent="0.25">
      <c r="A148" s="36"/>
      <c r="B148" s="36"/>
      <c r="C148" s="37"/>
    </row>
    <row r="149" spans="1:3" s="34" customFormat="1" ht="25.5" hidden="1" customHeight="1" x14ac:dyDescent="0.25">
      <c r="A149" s="36"/>
      <c r="B149" s="36"/>
      <c r="C149" s="37"/>
    </row>
    <row r="150" spans="1:3" s="34" customFormat="1" ht="25.5" hidden="1" customHeight="1" x14ac:dyDescent="0.25">
      <c r="A150" s="36"/>
      <c r="B150" s="36"/>
      <c r="C150" s="38"/>
    </row>
    <row r="151" spans="1:3" s="34" customFormat="1" ht="25.5" hidden="1" customHeight="1" x14ac:dyDescent="0.25">
      <c r="A151" s="36"/>
      <c r="B151" s="36"/>
      <c r="C151" s="37"/>
    </row>
    <row r="152" spans="1:3" s="34" customFormat="1" ht="25.5" hidden="1" customHeight="1" x14ac:dyDescent="0.25">
      <c r="A152" s="36"/>
      <c r="B152" s="36"/>
      <c r="C152" s="37"/>
    </row>
    <row r="153" spans="1:3" s="34" customFormat="1" ht="25.5" hidden="1" customHeight="1" x14ac:dyDescent="0.25">
      <c r="A153" s="36"/>
      <c r="B153" s="36"/>
      <c r="C153" s="37"/>
    </row>
    <row r="154" spans="1:3" s="34" customFormat="1" ht="25.5" hidden="1" customHeight="1" x14ac:dyDescent="0.25">
      <c r="A154" s="36"/>
      <c r="B154" s="36"/>
      <c r="C154" s="37"/>
    </row>
    <row r="155" spans="1:3" s="34" customFormat="1" ht="25.5" hidden="1" customHeight="1" x14ac:dyDescent="0.25">
      <c r="A155" s="36"/>
      <c r="B155" s="36"/>
      <c r="C155" s="37"/>
    </row>
    <row r="156" spans="1:3" s="34" customFormat="1" ht="25.5" hidden="1" customHeight="1" x14ac:dyDescent="0.25">
      <c r="A156" s="36"/>
      <c r="B156" s="36"/>
      <c r="C156" s="37"/>
    </row>
    <row r="157" spans="1:3" s="34" customFormat="1" ht="25.5" hidden="1" customHeight="1" x14ac:dyDescent="0.25">
      <c r="A157" s="36"/>
      <c r="B157" s="36"/>
      <c r="C157" s="37"/>
    </row>
    <row r="158" spans="1:3" s="34" customFormat="1" ht="25.5" hidden="1" customHeight="1" x14ac:dyDescent="0.25">
      <c r="A158" s="36"/>
      <c r="B158" s="36"/>
      <c r="C158" s="38"/>
    </row>
    <row r="159" spans="1:3" s="34" customFormat="1" ht="25.5" hidden="1" customHeight="1" x14ac:dyDescent="0.25">
      <c r="A159" s="36"/>
      <c r="B159" s="36"/>
      <c r="C159" s="37"/>
    </row>
    <row r="160" spans="1:3" s="34" customFormat="1" ht="25.5" hidden="1" customHeight="1" x14ac:dyDescent="0.25">
      <c r="A160" s="36"/>
      <c r="B160" s="36"/>
      <c r="C160" s="37"/>
    </row>
    <row r="161" spans="1:3" s="34" customFormat="1" ht="25.5" hidden="1" customHeight="1" x14ac:dyDescent="0.25">
      <c r="A161" s="36"/>
      <c r="B161" s="36"/>
      <c r="C161" s="37"/>
    </row>
    <row r="162" spans="1:3" s="34" customFormat="1" ht="25.5" hidden="1" customHeight="1" x14ac:dyDescent="0.25">
      <c r="A162" s="36"/>
      <c r="B162" s="36"/>
      <c r="C162" s="37"/>
    </row>
    <row r="163" spans="1:3" s="34" customFormat="1" ht="25.5" hidden="1" customHeight="1" x14ac:dyDescent="0.25">
      <c r="A163" s="36"/>
      <c r="B163" s="36"/>
      <c r="C163" s="37"/>
    </row>
    <row r="164" spans="1:3" s="34" customFormat="1" ht="25.5" hidden="1" customHeight="1" x14ac:dyDescent="0.25">
      <c r="A164" s="36"/>
      <c r="B164" s="36"/>
      <c r="C164" s="37"/>
    </row>
    <row r="165" spans="1:3" s="34" customFormat="1" ht="25.5" hidden="1" customHeight="1" x14ac:dyDescent="0.25">
      <c r="A165" s="36"/>
      <c r="B165" s="36"/>
      <c r="C165" s="37"/>
    </row>
    <row r="166" spans="1:3" s="34" customFormat="1" ht="25.5" hidden="1" customHeight="1" x14ac:dyDescent="0.25">
      <c r="A166" s="36"/>
      <c r="B166" s="36"/>
      <c r="C166" s="37"/>
    </row>
    <row r="167" spans="1:3" s="34" customFormat="1" ht="25.5" hidden="1" customHeight="1" x14ac:dyDescent="0.25">
      <c r="A167" s="36"/>
      <c r="B167" s="36"/>
      <c r="C167" s="37"/>
    </row>
    <row r="168" spans="1:3" s="34" customFormat="1" ht="25.5" hidden="1" customHeight="1" x14ac:dyDescent="0.25">
      <c r="A168" s="36"/>
      <c r="B168" s="36"/>
      <c r="C168" s="38"/>
    </row>
    <row r="169" spans="1:3" s="34" customFormat="1" ht="25.5" hidden="1" customHeight="1" x14ac:dyDescent="0.25">
      <c r="A169" s="36"/>
      <c r="B169" s="36"/>
      <c r="C169" s="37"/>
    </row>
    <row r="170" spans="1:3" s="34" customFormat="1" ht="25.5" hidden="1" customHeight="1" x14ac:dyDescent="0.25">
      <c r="A170" s="36"/>
      <c r="B170" s="36"/>
      <c r="C170" s="37"/>
    </row>
    <row r="171" spans="1:3" s="34" customFormat="1" ht="25.5" hidden="1" customHeight="1" x14ac:dyDescent="0.25">
      <c r="A171" s="36"/>
      <c r="B171" s="36"/>
      <c r="C171" s="37"/>
    </row>
    <row r="172" spans="1:3" s="34" customFormat="1" ht="25.5" hidden="1" customHeight="1" x14ac:dyDescent="0.25">
      <c r="A172" s="36"/>
      <c r="B172" s="36"/>
      <c r="C172" s="37"/>
    </row>
    <row r="173" spans="1:3" s="34" customFormat="1" ht="25.5" hidden="1" customHeight="1" x14ac:dyDescent="0.25">
      <c r="A173" s="36"/>
      <c r="B173" s="36"/>
      <c r="C173" s="37"/>
    </row>
    <row r="174" spans="1:3" s="34" customFormat="1" ht="25.5" hidden="1" customHeight="1" x14ac:dyDescent="0.25">
      <c r="A174" s="36"/>
      <c r="B174" s="36"/>
      <c r="C174" s="38"/>
    </row>
    <row r="175" spans="1:3" s="34" customFormat="1" ht="25.5" hidden="1" customHeight="1" x14ac:dyDescent="0.25">
      <c r="A175" s="36"/>
      <c r="B175" s="36"/>
      <c r="C175" s="37"/>
    </row>
    <row r="176" spans="1:3" s="34" customFormat="1" ht="25.5" hidden="1" customHeight="1" x14ac:dyDescent="0.25">
      <c r="A176" s="36"/>
      <c r="B176" s="36"/>
      <c r="C176" s="37"/>
    </row>
    <row r="177" spans="1:3" s="34" customFormat="1" ht="25.5" hidden="1" customHeight="1" x14ac:dyDescent="0.25">
      <c r="A177" s="36"/>
      <c r="B177" s="36"/>
      <c r="C177" s="37"/>
    </row>
    <row r="178" spans="1:3" s="34" customFormat="1" ht="25.5" hidden="1" customHeight="1" x14ac:dyDescent="0.25">
      <c r="A178" s="36"/>
      <c r="B178" s="36"/>
      <c r="C178" s="37"/>
    </row>
    <row r="179" spans="1:3" s="34" customFormat="1" ht="25.5" hidden="1" customHeight="1" x14ac:dyDescent="0.25">
      <c r="A179" s="36"/>
      <c r="B179" s="36"/>
      <c r="C179" s="37"/>
    </row>
    <row r="180" spans="1:3" s="34" customFormat="1" ht="25.5" hidden="1" customHeight="1" x14ac:dyDescent="0.25">
      <c r="A180" s="36"/>
      <c r="B180" s="36"/>
      <c r="C180" s="37"/>
    </row>
    <row r="181" spans="1:3" s="34" customFormat="1" ht="25.5" hidden="1" customHeight="1" x14ac:dyDescent="0.25">
      <c r="A181" s="36"/>
      <c r="B181" s="36"/>
      <c r="C181" s="37"/>
    </row>
    <row r="182" spans="1:3" s="34" customFormat="1" ht="25.5" hidden="1" customHeight="1" x14ac:dyDescent="0.25">
      <c r="A182" s="36"/>
      <c r="B182" s="36"/>
      <c r="C182" s="38"/>
    </row>
    <row r="183" spans="1:3" s="34" customFormat="1" ht="25.5" hidden="1" customHeight="1" x14ac:dyDescent="0.25">
      <c r="A183" s="36"/>
      <c r="B183" s="36"/>
      <c r="C183" s="37"/>
    </row>
    <row r="184" spans="1:3" s="34" customFormat="1" ht="25.5" hidden="1" customHeight="1" x14ac:dyDescent="0.25">
      <c r="A184" s="36"/>
      <c r="B184" s="36"/>
      <c r="C184" s="37"/>
    </row>
    <row r="185" spans="1:3" s="34" customFormat="1" ht="25.5" hidden="1" customHeight="1" x14ac:dyDescent="0.25">
      <c r="A185" s="36"/>
      <c r="B185" s="36"/>
      <c r="C185" s="37"/>
    </row>
    <row r="186" spans="1:3" s="34" customFormat="1" ht="25.5" hidden="1" customHeight="1" x14ac:dyDescent="0.25">
      <c r="A186" s="36"/>
      <c r="B186" s="36"/>
      <c r="C186" s="37"/>
    </row>
    <row r="187" spans="1:3" s="34" customFormat="1" ht="25.5" hidden="1" customHeight="1" x14ac:dyDescent="0.25">
      <c r="A187" s="36"/>
      <c r="B187" s="36"/>
      <c r="C187" s="37"/>
    </row>
    <row r="188" spans="1:3" s="34" customFormat="1" ht="25.5" hidden="1" customHeight="1" x14ac:dyDescent="0.25">
      <c r="A188" s="36"/>
      <c r="B188" s="36"/>
      <c r="C188" s="37"/>
    </row>
    <row r="189" spans="1:3" s="34" customFormat="1" ht="25.5" hidden="1" customHeight="1" x14ac:dyDescent="0.25">
      <c r="A189" s="36"/>
      <c r="B189" s="36"/>
      <c r="C189" s="37"/>
    </row>
    <row r="190" spans="1:3" s="34" customFormat="1" ht="25.5" hidden="1" customHeight="1" x14ac:dyDescent="0.25">
      <c r="A190" s="36"/>
      <c r="B190" s="36"/>
      <c r="C190" s="37"/>
    </row>
    <row r="191" spans="1:3" s="34" customFormat="1" ht="25.5" hidden="1" customHeight="1" x14ac:dyDescent="0.25">
      <c r="A191" s="36"/>
      <c r="B191" s="36"/>
      <c r="C191" s="37"/>
    </row>
    <row r="192" spans="1:3" s="34" customFormat="1" ht="25.5" hidden="1" customHeight="1" x14ac:dyDescent="0.25">
      <c r="A192" s="36"/>
      <c r="B192" s="36"/>
      <c r="C192" s="37"/>
    </row>
    <row r="193" spans="1:3" s="34" customFormat="1" ht="25.5" hidden="1" customHeight="1" x14ac:dyDescent="0.25">
      <c r="A193" s="36"/>
      <c r="B193" s="36"/>
      <c r="C193" s="38"/>
    </row>
    <row r="194" spans="1:3" s="34" customFormat="1" ht="25.5" hidden="1" customHeight="1" x14ac:dyDescent="0.25">
      <c r="A194" s="36"/>
      <c r="B194" s="36"/>
      <c r="C194" s="37"/>
    </row>
    <row r="195" spans="1:3" s="34" customFormat="1" ht="25.5" hidden="1" customHeight="1" x14ac:dyDescent="0.25">
      <c r="A195" s="36"/>
      <c r="B195" s="36"/>
      <c r="C195" s="37"/>
    </row>
    <row r="196" spans="1:3" s="34" customFormat="1" ht="25.5" hidden="1" customHeight="1" x14ac:dyDescent="0.25">
      <c r="A196" s="36"/>
      <c r="B196" s="36"/>
      <c r="C196" s="37"/>
    </row>
    <row r="197" spans="1:3" s="34" customFormat="1" ht="25.5" hidden="1" customHeight="1" x14ac:dyDescent="0.25">
      <c r="A197" s="36"/>
      <c r="B197" s="36"/>
      <c r="C197" s="37"/>
    </row>
    <row r="198" spans="1:3" s="34" customFormat="1" ht="25.5" hidden="1" customHeight="1" x14ac:dyDescent="0.25">
      <c r="A198" s="36"/>
      <c r="B198" s="36"/>
      <c r="C198" s="37"/>
    </row>
    <row r="199" spans="1:3" s="34" customFormat="1" ht="25.5" hidden="1" customHeight="1" x14ac:dyDescent="0.25">
      <c r="A199" s="36"/>
      <c r="B199" s="36"/>
      <c r="C199" s="38"/>
    </row>
    <row r="200" spans="1:3" s="34" customFormat="1" ht="25.5" hidden="1" customHeight="1" x14ac:dyDescent="0.25">
      <c r="A200" s="36"/>
      <c r="B200" s="36"/>
      <c r="C200" s="37"/>
    </row>
    <row r="201" spans="1:3" s="34" customFormat="1" ht="25.5" hidden="1" customHeight="1" x14ac:dyDescent="0.25">
      <c r="A201" s="36"/>
      <c r="B201" s="36"/>
      <c r="C201" s="37"/>
    </row>
    <row r="202" spans="1:3" s="34" customFormat="1" ht="25.5" hidden="1" customHeight="1" x14ac:dyDescent="0.25">
      <c r="A202" s="36"/>
      <c r="B202" s="36"/>
      <c r="C202" s="37"/>
    </row>
    <row r="203" spans="1:3" s="34" customFormat="1" ht="25.5" hidden="1" customHeight="1" x14ac:dyDescent="0.25">
      <c r="A203" s="36"/>
      <c r="B203" s="36"/>
      <c r="C203" s="37"/>
    </row>
    <row r="204" spans="1:3" s="34" customFormat="1" ht="25.5" hidden="1" customHeight="1" x14ac:dyDescent="0.25">
      <c r="A204" s="36"/>
      <c r="B204" s="36"/>
      <c r="C204" s="37"/>
    </row>
    <row r="205" spans="1:3" s="34" customFormat="1" ht="25.5" hidden="1" customHeight="1" x14ac:dyDescent="0.25">
      <c r="A205" s="36"/>
      <c r="B205" s="36"/>
      <c r="C205" s="37"/>
    </row>
    <row r="206" spans="1:3" s="34" customFormat="1" ht="25.5" hidden="1" customHeight="1" x14ac:dyDescent="0.25">
      <c r="A206" s="36"/>
      <c r="B206" s="36"/>
      <c r="C206" s="37"/>
    </row>
    <row r="207" spans="1:3" s="34" customFormat="1" ht="25.5" hidden="1" customHeight="1" x14ac:dyDescent="0.25">
      <c r="A207" s="36"/>
      <c r="B207" s="36"/>
      <c r="C207" s="38"/>
    </row>
    <row r="208" spans="1:3" s="34" customFormat="1" ht="25.5" hidden="1" customHeight="1" x14ac:dyDescent="0.25">
      <c r="A208" s="36"/>
      <c r="B208" s="36"/>
      <c r="C208" s="37"/>
    </row>
    <row r="209" spans="1:3" s="34" customFormat="1" ht="25.5" hidden="1" customHeight="1" x14ac:dyDescent="0.25">
      <c r="A209" s="36"/>
      <c r="B209" s="36"/>
      <c r="C209" s="37"/>
    </row>
    <row r="210" spans="1:3" s="34" customFormat="1" ht="25.5" hidden="1" customHeight="1" x14ac:dyDescent="0.25">
      <c r="A210" s="36"/>
      <c r="B210" s="36"/>
      <c r="C210" s="37"/>
    </row>
    <row r="211" spans="1:3" s="34" customFormat="1" ht="25.5" hidden="1" customHeight="1" x14ac:dyDescent="0.25">
      <c r="A211" s="36"/>
      <c r="B211" s="36"/>
      <c r="C211" s="37"/>
    </row>
    <row r="212" spans="1:3" s="34" customFormat="1" ht="25.5" hidden="1" customHeight="1" x14ac:dyDescent="0.25">
      <c r="A212" s="36"/>
      <c r="B212" s="36"/>
      <c r="C212" s="37"/>
    </row>
    <row r="213" spans="1:3" s="34" customFormat="1" ht="25.5" hidden="1" customHeight="1" x14ac:dyDescent="0.25">
      <c r="A213" s="36"/>
      <c r="B213" s="36"/>
      <c r="C213" s="37"/>
    </row>
    <row r="214" spans="1:3" s="34" customFormat="1" ht="25.5" hidden="1" customHeight="1" x14ac:dyDescent="0.25">
      <c r="A214" s="36"/>
      <c r="B214" s="36"/>
      <c r="C214" s="37"/>
    </row>
    <row r="215" spans="1:3" s="34" customFormat="1" ht="25.5" hidden="1" customHeight="1" x14ac:dyDescent="0.25">
      <c r="A215" s="36"/>
      <c r="B215" s="36"/>
      <c r="C215" s="37"/>
    </row>
    <row r="216" spans="1:3" s="34" customFormat="1" ht="25.5" hidden="1" customHeight="1" x14ac:dyDescent="0.25">
      <c r="A216" s="36"/>
      <c r="B216" s="36"/>
      <c r="C216" s="38"/>
    </row>
    <row r="217" spans="1:3" s="34" customFormat="1" ht="25.5" hidden="1" customHeight="1" x14ac:dyDescent="0.25">
      <c r="A217" s="36"/>
      <c r="B217" s="36"/>
      <c r="C217" s="37"/>
    </row>
    <row r="218" spans="1:3" s="34" customFormat="1" ht="25.5" hidden="1" customHeight="1" x14ac:dyDescent="0.25">
      <c r="A218" s="36"/>
      <c r="B218" s="36"/>
      <c r="C218" s="37"/>
    </row>
    <row r="219" spans="1:3" s="34" customFormat="1" ht="25.5" hidden="1" customHeight="1" x14ac:dyDescent="0.25">
      <c r="A219" s="36"/>
      <c r="B219" s="36"/>
      <c r="C219" s="38"/>
    </row>
    <row r="220" spans="1:3" s="34" customFormat="1" ht="25.5" hidden="1" customHeight="1" x14ac:dyDescent="0.25">
      <c r="A220" s="36"/>
      <c r="B220" s="36"/>
      <c r="C220" s="37"/>
    </row>
    <row r="221" spans="1:3" s="34" customFormat="1" ht="25.5" hidden="1" customHeight="1" x14ac:dyDescent="0.25">
      <c r="A221" s="36"/>
      <c r="B221" s="36"/>
      <c r="C221" s="37"/>
    </row>
    <row r="222" spans="1:3" s="34" customFormat="1" ht="25.5" hidden="1" customHeight="1" x14ac:dyDescent="0.25">
      <c r="A222" s="36"/>
      <c r="B222" s="36"/>
      <c r="C222" s="37"/>
    </row>
    <row r="223" spans="1:3" s="34" customFormat="1" ht="25.5" hidden="1" customHeight="1" x14ac:dyDescent="0.25">
      <c r="A223" s="36"/>
      <c r="B223" s="36"/>
      <c r="C223" s="37"/>
    </row>
    <row r="224" spans="1:3" s="34" customFormat="1" ht="25.5" hidden="1" customHeight="1" x14ac:dyDescent="0.25">
      <c r="A224" s="36"/>
      <c r="B224" s="36"/>
      <c r="C224" s="37"/>
    </row>
    <row r="225" spans="1:3" s="34" customFormat="1" ht="25.5" hidden="1" customHeight="1" x14ac:dyDescent="0.25">
      <c r="A225" s="36"/>
      <c r="B225" s="36"/>
      <c r="C225" s="37"/>
    </row>
    <row r="226" spans="1:3" s="34" customFormat="1" ht="25.5" hidden="1" customHeight="1" x14ac:dyDescent="0.25">
      <c r="A226" s="36"/>
      <c r="B226" s="36"/>
      <c r="C226" s="38"/>
    </row>
    <row r="227" spans="1:3" s="34" customFormat="1" ht="25.5" hidden="1" customHeight="1" x14ac:dyDescent="0.25">
      <c r="A227" s="36"/>
      <c r="B227" s="36"/>
      <c r="C227" s="37"/>
    </row>
    <row r="228" spans="1:3" s="34" customFormat="1" ht="25.5" hidden="1" customHeight="1" x14ac:dyDescent="0.25">
      <c r="A228" s="36"/>
      <c r="B228" s="36"/>
      <c r="C228" s="37"/>
    </row>
    <row r="229" spans="1:3" s="34" customFormat="1" ht="25.5" hidden="1" customHeight="1" x14ac:dyDescent="0.25">
      <c r="A229" s="36"/>
      <c r="B229" s="36"/>
      <c r="C229" s="37"/>
    </row>
    <row r="230" spans="1:3" s="34" customFormat="1" ht="25.5" hidden="1" customHeight="1" x14ac:dyDescent="0.25">
      <c r="A230" s="36"/>
      <c r="B230" s="36"/>
      <c r="C230" s="38"/>
    </row>
    <row r="231" spans="1:3" s="34" customFormat="1" ht="25.5" hidden="1" customHeight="1" x14ac:dyDescent="0.25">
      <c r="A231" s="36"/>
      <c r="B231" s="36"/>
      <c r="C231" s="38"/>
    </row>
    <row r="232" spans="1:3" s="34" customFormat="1" ht="25.5" hidden="1" customHeight="1" x14ac:dyDescent="0.25">
      <c r="A232" s="36"/>
      <c r="B232" s="36"/>
      <c r="C232" s="37"/>
    </row>
    <row r="233" spans="1:3" s="34" customFormat="1" ht="25.5" hidden="1" customHeight="1" x14ac:dyDescent="0.25">
      <c r="A233" s="36"/>
      <c r="B233" s="36"/>
      <c r="C233" s="37"/>
    </row>
    <row r="234" spans="1:3" s="34" customFormat="1" ht="25.5" hidden="1" customHeight="1" x14ac:dyDescent="0.25">
      <c r="A234" s="36"/>
      <c r="B234" s="36"/>
      <c r="C234" s="37"/>
    </row>
    <row r="235" spans="1:3" s="34" customFormat="1" ht="25.5" hidden="1" customHeight="1" x14ac:dyDescent="0.25">
      <c r="A235" s="36"/>
      <c r="B235" s="36"/>
      <c r="C235" s="37"/>
    </row>
    <row r="236" spans="1:3" s="34" customFormat="1" ht="25.5" hidden="1" customHeight="1" x14ac:dyDescent="0.25">
      <c r="A236" s="36"/>
      <c r="B236" s="36"/>
      <c r="C236" s="37"/>
    </row>
    <row r="237" spans="1:3" s="34" customFormat="1" ht="25.5" hidden="1" customHeight="1" x14ac:dyDescent="0.25">
      <c r="A237" s="36"/>
      <c r="B237" s="36"/>
      <c r="C237" s="37"/>
    </row>
    <row r="238" spans="1:3" s="34" customFormat="1" ht="25.5" hidden="1" customHeight="1" x14ac:dyDescent="0.25">
      <c r="A238" s="36"/>
      <c r="B238" s="36"/>
      <c r="C238" s="38"/>
    </row>
    <row r="239" spans="1:3" s="34" customFormat="1" ht="25.5" hidden="1" customHeight="1" x14ac:dyDescent="0.25">
      <c r="A239" s="36"/>
      <c r="B239" s="36"/>
      <c r="C239" s="37"/>
    </row>
    <row r="240" spans="1:3" s="34" customFormat="1" ht="25.5" hidden="1" customHeight="1" x14ac:dyDescent="0.25">
      <c r="A240" s="36"/>
      <c r="B240" s="36"/>
      <c r="C240" s="37"/>
    </row>
    <row r="241" spans="1:3" s="34" customFormat="1" ht="25.5" hidden="1" customHeight="1" x14ac:dyDescent="0.25">
      <c r="A241" s="36"/>
      <c r="B241" s="36"/>
      <c r="C241" s="37"/>
    </row>
    <row r="242" spans="1:3" s="34" customFormat="1" ht="25.5" hidden="1" customHeight="1" x14ac:dyDescent="0.25">
      <c r="A242" s="36"/>
      <c r="B242" s="36"/>
      <c r="C242" s="37"/>
    </row>
    <row r="243" spans="1:3" s="34" customFormat="1" ht="25.5" hidden="1" customHeight="1" x14ac:dyDescent="0.25">
      <c r="A243" s="36"/>
      <c r="B243" s="36"/>
      <c r="C243" s="38"/>
    </row>
    <row r="244" spans="1:3" s="34" customFormat="1" ht="25.5" hidden="1" customHeight="1" x14ac:dyDescent="0.25">
      <c r="A244" s="36"/>
      <c r="B244" s="36"/>
      <c r="C244" s="37"/>
    </row>
    <row r="245" spans="1:3" s="34" customFormat="1" ht="25.5" hidden="1" customHeight="1" x14ac:dyDescent="0.25">
      <c r="A245" s="36"/>
      <c r="B245" s="36"/>
      <c r="C245" s="37"/>
    </row>
    <row r="246" spans="1:3" s="34" customFormat="1" ht="25.5" hidden="1" customHeight="1" x14ac:dyDescent="0.25">
      <c r="A246" s="36"/>
      <c r="B246" s="36"/>
      <c r="C246" s="38"/>
    </row>
    <row r="247" spans="1:3" s="34" customFormat="1" ht="25.5" hidden="1" customHeight="1" x14ac:dyDescent="0.25">
      <c r="A247" s="36"/>
      <c r="B247" s="36"/>
      <c r="C247" s="37"/>
    </row>
    <row r="248" spans="1:3" s="34" customFormat="1" ht="25.5" hidden="1" customHeight="1" x14ac:dyDescent="0.25">
      <c r="A248" s="36"/>
      <c r="B248" s="36"/>
      <c r="C248" s="37"/>
    </row>
    <row r="249" spans="1:3" s="34" customFormat="1" ht="25.5" hidden="1" customHeight="1" x14ac:dyDescent="0.25">
      <c r="A249" s="36"/>
      <c r="B249" s="36"/>
      <c r="C249" s="37"/>
    </row>
    <row r="250" spans="1:3" s="34" customFormat="1" ht="25.5" hidden="1" customHeight="1" x14ac:dyDescent="0.25">
      <c r="A250" s="36"/>
      <c r="B250" s="36"/>
      <c r="C250" s="37"/>
    </row>
    <row r="251" spans="1:3" s="34" customFormat="1" ht="25.5" hidden="1" customHeight="1" x14ac:dyDescent="0.25">
      <c r="A251" s="36"/>
      <c r="B251" s="36"/>
      <c r="C251" s="37"/>
    </row>
    <row r="252" spans="1:3" s="34" customFormat="1" ht="25.5" hidden="1" customHeight="1" x14ac:dyDescent="0.25">
      <c r="A252" s="36"/>
      <c r="B252" s="36"/>
      <c r="C252" s="37"/>
    </row>
    <row r="253" spans="1:3" s="34" customFormat="1" ht="25.5" hidden="1" customHeight="1" x14ac:dyDescent="0.25">
      <c r="A253" s="36"/>
      <c r="B253" s="36"/>
      <c r="C253" s="38"/>
    </row>
    <row r="254" spans="1:3" s="34" customFormat="1" ht="25.5" hidden="1" customHeight="1" x14ac:dyDescent="0.25">
      <c r="A254" s="36"/>
      <c r="B254" s="36"/>
      <c r="C254" s="37"/>
    </row>
    <row r="255" spans="1:3" s="34" customFormat="1" ht="25.5" hidden="1" customHeight="1" x14ac:dyDescent="0.25">
      <c r="A255" s="36"/>
      <c r="B255" s="36"/>
      <c r="C255" s="38"/>
    </row>
    <row r="256" spans="1:3" s="34" customFormat="1" ht="25.5" hidden="1" customHeight="1" x14ac:dyDescent="0.25">
      <c r="A256" s="36"/>
      <c r="B256" s="36"/>
      <c r="C256" s="37"/>
    </row>
    <row r="257" spans="1:3" s="34" customFormat="1" ht="25.5" hidden="1" customHeight="1" x14ac:dyDescent="0.25">
      <c r="A257" s="36"/>
      <c r="B257" s="36"/>
      <c r="C257" s="37"/>
    </row>
    <row r="258" spans="1:3" s="34" customFormat="1" ht="25.5" hidden="1" customHeight="1" x14ac:dyDescent="0.25">
      <c r="A258" s="36"/>
      <c r="B258" s="36"/>
      <c r="C258" s="37"/>
    </row>
    <row r="259" spans="1:3" s="34" customFormat="1" ht="25.5" hidden="1" customHeight="1" x14ac:dyDescent="0.25">
      <c r="A259" s="36"/>
      <c r="B259" s="36"/>
      <c r="C259" s="37"/>
    </row>
    <row r="260" spans="1:3" s="34" customFormat="1" ht="25.5" hidden="1" customHeight="1" x14ac:dyDescent="0.25">
      <c r="A260" s="36"/>
      <c r="B260" s="36"/>
      <c r="C260" s="37"/>
    </row>
    <row r="261" spans="1:3" s="34" customFormat="1" ht="25.5" hidden="1" customHeight="1" x14ac:dyDescent="0.25">
      <c r="A261" s="36"/>
      <c r="B261" s="36"/>
      <c r="C261" s="37"/>
    </row>
    <row r="262" spans="1:3" s="34" customFormat="1" ht="25.5" hidden="1" customHeight="1" x14ac:dyDescent="0.25">
      <c r="A262" s="36"/>
      <c r="B262" s="36"/>
      <c r="C262" s="37"/>
    </row>
    <row r="263" spans="1:3" s="34" customFormat="1" ht="25.5" hidden="1" customHeight="1" x14ac:dyDescent="0.25">
      <c r="A263" s="36"/>
      <c r="B263" s="36"/>
      <c r="C263" s="37"/>
    </row>
    <row r="264" spans="1:3" s="34" customFormat="1" ht="25.5" hidden="1" customHeight="1" x14ac:dyDescent="0.25">
      <c r="A264" s="36"/>
      <c r="B264" s="36"/>
      <c r="C264" s="38"/>
    </row>
    <row r="265" spans="1:3" s="34" customFormat="1" ht="25.5" hidden="1" customHeight="1" x14ac:dyDescent="0.25">
      <c r="A265" s="36"/>
      <c r="B265" s="36"/>
      <c r="C265" s="37"/>
    </row>
    <row r="266" spans="1:3" s="34" customFormat="1" ht="25.5" hidden="1" customHeight="1" x14ac:dyDescent="0.25">
      <c r="A266" s="36"/>
      <c r="B266" s="36"/>
      <c r="C266" s="37"/>
    </row>
    <row r="267" spans="1:3" s="34" customFormat="1" ht="25.5" hidden="1" customHeight="1" x14ac:dyDescent="0.25">
      <c r="A267" s="36"/>
      <c r="B267" s="36"/>
      <c r="C267" s="37"/>
    </row>
    <row r="268" spans="1:3" s="34" customFormat="1" ht="25.5" hidden="1" customHeight="1" x14ac:dyDescent="0.25">
      <c r="A268" s="36"/>
      <c r="B268" s="36"/>
      <c r="C268" s="37"/>
    </row>
    <row r="269" spans="1:3" s="34" customFormat="1" ht="25.5" hidden="1" customHeight="1" x14ac:dyDescent="0.25">
      <c r="A269" s="36"/>
      <c r="B269" s="36"/>
      <c r="C269" s="37"/>
    </row>
    <row r="270" spans="1:3" s="34" customFormat="1" ht="25.5" hidden="1" customHeight="1" x14ac:dyDescent="0.25">
      <c r="A270" s="36"/>
      <c r="B270" s="36"/>
      <c r="C270" s="37"/>
    </row>
    <row r="271" spans="1:3" s="34" customFormat="1" ht="25.5" hidden="1" customHeight="1" x14ac:dyDescent="0.25">
      <c r="A271" s="36"/>
      <c r="B271" s="36"/>
      <c r="C271" s="37"/>
    </row>
    <row r="272" spans="1:3" s="34" customFormat="1" ht="25.5" hidden="1" customHeight="1" x14ac:dyDescent="0.25">
      <c r="A272" s="36"/>
      <c r="B272" s="36"/>
      <c r="C272" s="37"/>
    </row>
    <row r="273" spans="1:3" s="34" customFormat="1" ht="25.5" hidden="1" customHeight="1" x14ac:dyDescent="0.25">
      <c r="A273" s="36"/>
      <c r="B273" s="36"/>
      <c r="C273" s="37"/>
    </row>
    <row r="274" spans="1:3" s="34" customFormat="1" ht="25.5" hidden="1" customHeight="1" x14ac:dyDescent="0.25">
      <c r="A274" s="36"/>
      <c r="B274" s="36"/>
      <c r="C274" s="38"/>
    </row>
    <row r="275" spans="1:3" s="34" customFormat="1" ht="25.5" hidden="1" customHeight="1" x14ac:dyDescent="0.25">
      <c r="A275" s="36"/>
      <c r="B275" s="36"/>
      <c r="C275" s="37"/>
    </row>
    <row r="276" spans="1:3" s="34" customFormat="1" ht="25.5" hidden="1" customHeight="1" x14ac:dyDescent="0.25">
      <c r="A276" s="36"/>
      <c r="B276" s="36"/>
      <c r="C276" s="37"/>
    </row>
    <row r="277" spans="1:3" s="34" customFormat="1" ht="25.5" hidden="1" customHeight="1" x14ac:dyDescent="0.25">
      <c r="A277" s="36"/>
      <c r="B277" s="36"/>
      <c r="C277" s="37"/>
    </row>
    <row r="278" spans="1:3" s="34" customFormat="1" ht="25.5" hidden="1" customHeight="1" x14ac:dyDescent="0.25">
      <c r="A278" s="36"/>
      <c r="B278" s="36"/>
      <c r="C278" s="37"/>
    </row>
    <row r="279" spans="1:3" s="34" customFormat="1" ht="25.5" hidden="1" customHeight="1" x14ac:dyDescent="0.25">
      <c r="A279" s="36"/>
      <c r="B279" s="36"/>
      <c r="C279" s="38"/>
    </row>
    <row r="280" spans="1:3" s="34" customFormat="1" ht="25.5" hidden="1" customHeight="1" x14ac:dyDescent="0.25">
      <c r="A280" s="36"/>
      <c r="B280" s="36"/>
      <c r="C280" s="37"/>
    </row>
    <row r="281" spans="1:3" s="34" customFormat="1" ht="25.5" hidden="1" customHeight="1" x14ac:dyDescent="0.25">
      <c r="A281" s="36"/>
      <c r="B281" s="36"/>
      <c r="C281" s="37"/>
    </row>
    <row r="282" spans="1:3" s="34" customFormat="1" ht="25.5" hidden="1" customHeight="1" x14ac:dyDescent="0.25">
      <c r="A282" s="36"/>
      <c r="B282" s="36"/>
      <c r="C282" s="37"/>
    </row>
    <row r="283" spans="1:3" s="34" customFormat="1" ht="25.5" hidden="1" customHeight="1" x14ac:dyDescent="0.25">
      <c r="A283" s="36"/>
      <c r="B283" s="36"/>
      <c r="C283" s="37"/>
    </row>
    <row r="284" spans="1:3" s="34" customFormat="1" ht="25.5" hidden="1" customHeight="1" x14ac:dyDescent="0.25">
      <c r="A284" s="36"/>
      <c r="B284" s="36"/>
      <c r="C284" s="37"/>
    </row>
    <row r="285" spans="1:3" s="34" customFormat="1" ht="25.5" hidden="1" customHeight="1" x14ac:dyDescent="0.25">
      <c r="A285" s="36"/>
      <c r="B285" s="36"/>
      <c r="C285" s="37"/>
    </row>
    <row r="286" spans="1:3" s="34" customFormat="1" ht="25.5" hidden="1" customHeight="1" x14ac:dyDescent="0.25">
      <c r="A286" s="36"/>
      <c r="B286" s="36"/>
      <c r="C286" s="37"/>
    </row>
    <row r="287" spans="1:3" s="34" customFormat="1" ht="25.5" hidden="1" customHeight="1" x14ac:dyDescent="0.25">
      <c r="A287" s="36"/>
      <c r="B287" s="36"/>
      <c r="C287" s="37"/>
    </row>
    <row r="288" spans="1:3" s="34" customFormat="1" ht="25.5" hidden="1" customHeight="1" x14ac:dyDescent="0.25">
      <c r="A288" s="36"/>
      <c r="B288" s="36"/>
      <c r="C288" s="37"/>
    </row>
    <row r="289" spans="1:3" s="34" customFormat="1" ht="25.5" hidden="1" customHeight="1" x14ac:dyDescent="0.25">
      <c r="A289" s="36"/>
      <c r="B289" s="36"/>
      <c r="C289" s="38"/>
    </row>
    <row r="290" spans="1:3" s="34" customFormat="1" ht="25.5" hidden="1" customHeight="1" x14ac:dyDescent="0.25">
      <c r="A290" s="36"/>
      <c r="B290" s="36"/>
      <c r="C290" s="38"/>
    </row>
    <row r="291" spans="1:3" s="34" customFormat="1" ht="25.5" hidden="1" customHeight="1" x14ac:dyDescent="0.25">
      <c r="A291" s="36"/>
      <c r="B291" s="36"/>
      <c r="C291" s="37"/>
    </row>
    <row r="292" spans="1:3" s="34" customFormat="1" ht="25.5" hidden="1" customHeight="1" x14ac:dyDescent="0.25">
      <c r="A292" s="36"/>
      <c r="B292" s="36"/>
      <c r="C292" s="37"/>
    </row>
    <row r="293" spans="1:3" s="34" customFormat="1" ht="25.5" hidden="1" customHeight="1" x14ac:dyDescent="0.25">
      <c r="A293" s="36"/>
      <c r="B293" s="36"/>
      <c r="C293" s="37"/>
    </row>
    <row r="294" spans="1:3" s="34" customFormat="1" ht="25.5" hidden="1" customHeight="1" x14ac:dyDescent="0.25">
      <c r="A294" s="36"/>
      <c r="B294" s="36"/>
      <c r="C294" s="37"/>
    </row>
    <row r="295" spans="1:3" s="34" customFormat="1" ht="25.5" hidden="1" customHeight="1" x14ac:dyDescent="0.25">
      <c r="A295" s="36"/>
      <c r="B295" s="36"/>
      <c r="C295" s="37"/>
    </row>
    <row r="296" spans="1:3" s="34" customFormat="1" ht="25.5" hidden="1" customHeight="1" x14ac:dyDescent="0.25">
      <c r="A296" s="36"/>
      <c r="B296" s="36"/>
      <c r="C296" s="37"/>
    </row>
    <row r="297" spans="1:3" s="34" customFormat="1" ht="25.5" hidden="1" customHeight="1" x14ac:dyDescent="0.25">
      <c r="A297" s="36"/>
      <c r="B297" s="36"/>
      <c r="C297" s="37"/>
    </row>
    <row r="298" spans="1:3" s="34" customFormat="1" ht="25.5" hidden="1" customHeight="1" x14ac:dyDescent="0.25">
      <c r="A298" s="36"/>
      <c r="B298" s="36"/>
      <c r="C298" s="37"/>
    </row>
    <row r="299" spans="1:3" s="34" customFormat="1" ht="25.5" hidden="1" customHeight="1" x14ac:dyDescent="0.25">
      <c r="A299" s="36"/>
      <c r="B299" s="36"/>
      <c r="C299" s="38"/>
    </row>
    <row r="300" spans="1:3" s="34" customFormat="1" ht="25.5" hidden="1" customHeight="1" x14ac:dyDescent="0.25">
      <c r="A300" s="36"/>
      <c r="B300" s="36"/>
      <c r="C300" s="37"/>
    </row>
    <row r="301" spans="1:3" s="34" customFormat="1" ht="25.5" hidden="1" customHeight="1" x14ac:dyDescent="0.25">
      <c r="A301" s="36"/>
      <c r="B301" s="36"/>
      <c r="C301" s="37"/>
    </row>
    <row r="302" spans="1:3" s="34" customFormat="1" ht="25.5" hidden="1" customHeight="1" x14ac:dyDescent="0.25">
      <c r="A302" s="36"/>
      <c r="B302" s="36"/>
      <c r="C302" s="37"/>
    </row>
    <row r="303" spans="1:3" s="34" customFormat="1" ht="25.5" hidden="1" customHeight="1" x14ac:dyDescent="0.25">
      <c r="A303" s="36"/>
      <c r="B303" s="36"/>
      <c r="C303" s="37"/>
    </row>
    <row r="304" spans="1:3" s="34" customFormat="1" ht="25.5" hidden="1" customHeight="1" x14ac:dyDescent="0.25">
      <c r="A304" s="36"/>
      <c r="B304" s="36"/>
      <c r="C304" s="37"/>
    </row>
    <row r="305" spans="1:3" s="34" customFormat="1" ht="25.5" hidden="1" customHeight="1" x14ac:dyDescent="0.25">
      <c r="A305" s="36"/>
      <c r="B305" s="36"/>
      <c r="C305" s="37"/>
    </row>
    <row r="306" spans="1:3" s="34" customFormat="1" ht="25.5" hidden="1" customHeight="1" x14ac:dyDescent="0.25">
      <c r="A306" s="36"/>
      <c r="B306" s="36"/>
      <c r="C306" s="37"/>
    </row>
    <row r="307" spans="1:3" s="34" customFormat="1" ht="25.5" hidden="1" customHeight="1" x14ac:dyDescent="0.25">
      <c r="A307" s="36"/>
      <c r="B307" s="36"/>
      <c r="C307" s="37"/>
    </row>
    <row r="308" spans="1:3" s="34" customFormat="1" ht="25.5" hidden="1" customHeight="1" x14ac:dyDescent="0.25">
      <c r="A308" s="36"/>
      <c r="B308" s="36"/>
      <c r="C308" s="38"/>
    </row>
    <row r="309" spans="1:3" s="34" customFormat="1" ht="25.5" hidden="1" customHeight="1" x14ac:dyDescent="0.25">
      <c r="A309" s="36"/>
      <c r="B309" s="36"/>
      <c r="C309" s="37"/>
    </row>
    <row r="310" spans="1:3" s="34" customFormat="1" ht="25.5" hidden="1" customHeight="1" x14ac:dyDescent="0.25">
      <c r="A310" s="36"/>
      <c r="B310" s="36"/>
      <c r="C310" s="37"/>
    </row>
    <row r="311" spans="1:3" s="34" customFormat="1" ht="25.5" hidden="1" customHeight="1" x14ac:dyDescent="0.25">
      <c r="A311" s="36"/>
      <c r="B311" s="36"/>
      <c r="C311" s="38"/>
    </row>
    <row r="312" spans="1:3" s="34" customFormat="1" ht="25.5" hidden="1" customHeight="1" x14ac:dyDescent="0.25">
      <c r="A312" s="36"/>
      <c r="B312" s="36"/>
      <c r="C312" s="38"/>
    </row>
    <row r="313" spans="1:3" s="34" customFormat="1" ht="25.5" hidden="1" customHeight="1" x14ac:dyDescent="0.25">
      <c r="A313" s="36"/>
      <c r="B313" s="36"/>
      <c r="C313" s="37"/>
    </row>
    <row r="314" spans="1:3" s="34" customFormat="1" ht="25.5" hidden="1" customHeight="1" x14ac:dyDescent="0.25">
      <c r="A314" s="36"/>
      <c r="B314" s="36"/>
      <c r="C314" s="37"/>
    </row>
    <row r="315" spans="1:3" s="34" customFormat="1" ht="25.5" hidden="1" customHeight="1" x14ac:dyDescent="0.25">
      <c r="A315" s="36"/>
      <c r="B315" s="36"/>
      <c r="C315" s="37"/>
    </row>
    <row r="316" spans="1:3" s="34" customFormat="1" ht="25.5" hidden="1" customHeight="1" x14ac:dyDescent="0.25">
      <c r="A316" s="36"/>
      <c r="B316" s="36"/>
      <c r="C316" s="37"/>
    </row>
    <row r="317" spans="1:3" s="34" customFormat="1" ht="25.5" hidden="1" customHeight="1" x14ac:dyDescent="0.25">
      <c r="A317" s="36"/>
      <c r="B317" s="36"/>
      <c r="C317" s="37"/>
    </row>
    <row r="318" spans="1:3" s="34" customFormat="1" ht="25.5" hidden="1" customHeight="1" x14ac:dyDescent="0.25">
      <c r="A318" s="36"/>
      <c r="B318" s="36"/>
      <c r="C318" s="37"/>
    </row>
    <row r="319" spans="1:3" s="34" customFormat="1" ht="25.5" hidden="1" customHeight="1" x14ac:dyDescent="0.25">
      <c r="A319" s="36"/>
      <c r="B319" s="36"/>
      <c r="C319" s="37"/>
    </row>
    <row r="320" spans="1:3" s="34" customFormat="1" ht="25.5" hidden="1" customHeight="1" x14ac:dyDescent="0.25">
      <c r="A320" s="36"/>
      <c r="B320" s="36"/>
      <c r="C320" s="37"/>
    </row>
    <row r="321" spans="1:3" s="34" customFormat="1" ht="25.5" hidden="1" customHeight="1" x14ac:dyDescent="0.25">
      <c r="A321" s="36"/>
      <c r="B321" s="36"/>
      <c r="C321" s="37"/>
    </row>
    <row r="322" spans="1:3" s="34" customFormat="1" ht="25.5" hidden="1" customHeight="1" x14ac:dyDescent="0.25">
      <c r="A322" s="36"/>
      <c r="B322" s="36"/>
      <c r="C322" s="37"/>
    </row>
    <row r="323" spans="1:3" s="34" customFormat="1" ht="25.5" hidden="1" customHeight="1" x14ac:dyDescent="0.25">
      <c r="A323" s="36"/>
      <c r="B323" s="36"/>
      <c r="C323" s="37"/>
    </row>
    <row r="324" spans="1:3" s="34" customFormat="1" ht="25.5" hidden="1" customHeight="1" x14ac:dyDescent="0.25">
      <c r="A324" s="36"/>
      <c r="B324" s="36"/>
      <c r="C324" s="37"/>
    </row>
    <row r="325" spans="1:3" s="34" customFormat="1" ht="25.5" hidden="1" customHeight="1" x14ac:dyDescent="0.25">
      <c r="A325" s="36"/>
      <c r="B325" s="36"/>
      <c r="C325" s="38"/>
    </row>
    <row r="326" spans="1:3" s="34" customFormat="1" ht="25.5" hidden="1" customHeight="1" x14ac:dyDescent="0.25">
      <c r="A326" s="36"/>
      <c r="B326" s="36"/>
      <c r="C326" s="37"/>
    </row>
    <row r="327" spans="1:3" s="34" customFormat="1" ht="25.5" hidden="1" customHeight="1" x14ac:dyDescent="0.25">
      <c r="A327" s="36"/>
      <c r="B327" s="36"/>
      <c r="C327" s="37"/>
    </row>
    <row r="328" spans="1:3" s="34" customFormat="1" ht="25.5" hidden="1" customHeight="1" x14ac:dyDescent="0.25">
      <c r="A328" s="36"/>
      <c r="B328" s="36"/>
      <c r="C328" s="37"/>
    </row>
    <row r="329" spans="1:3" s="34" customFormat="1" ht="25.5" hidden="1" customHeight="1" x14ac:dyDescent="0.25">
      <c r="A329" s="36"/>
      <c r="B329" s="36"/>
      <c r="C329" s="37"/>
    </row>
    <row r="330" spans="1:3" s="34" customFormat="1" ht="25.5" hidden="1" customHeight="1" x14ac:dyDescent="0.25">
      <c r="A330" s="36"/>
      <c r="B330" s="36"/>
      <c r="C330" s="37"/>
    </row>
    <row r="331" spans="1:3" s="34" customFormat="1" ht="25.5" hidden="1" customHeight="1" x14ac:dyDescent="0.25">
      <c r="A331" s="36"/>
      <c r="B331" s="36"/>
      <c r="C331" s="37"/>
    </row>
    <row r="332" spans="1:3" s="34" customFormat="1" ht="25.5" hidden="1" customHeight="1" x14ac:dyDescent="0.25">
      <c r="A332" s="36"/>
      <c r="B332" s="36"/>
      <c r="C332" s="38"/>
    </row>
    <row r="333" spans="1:3" s="34" customFormat="1" ht="25.5" hidden="1" customHeight="1" x14ac:dyDescent="0.25">
      <c r="A333" s="36"/>
      <c r="B333" s="36"/>
      <c r="C333" s="37"/>
    </row>
    <row r="334" spans="1:3" s="34" customFormat="1" ht="25.5" hidden="1" customHeight="1" x14ac:dyDescent="0.25">
      <c r="A334" s="36"/>
      <c r="B334" s="36"/>
      <c r="C334" s="37"/>
    </row>
    <row r="335" spans="1:3" s="34" customFormat="1" ht="25.5" hidden="1" customHeight="1" x14ac:dyDescent="0.25">
      <c r="A335" s="36"/>
      <c r="B335" s="36"/>
      <c r="C335" s="37"/>
    </row>
    <row r="336" spans="1:3" s="34" customFormat="1" ht="25.5" hidden="1" customHeight="1" x14ac:dyDescent="0.25">
      <c r="A336" s="36"/>
      <c r="B336" s="36"/>
      <c r="C336" s="37"/>
    </row>
    <row r="337" spans="1:3" s="34" customFormat="1" ht="25.5" hidden="1" customHeight="1" x14ac:dyDescent="0.25">
      <c r="A337" s="36"/>
      <c r="B337" s="36"/>
      <c r="C337" s="37"/>
    </row>
    <row r="338" spans="1:3" s="34" customFormat="1" ht="25.5" hidden="1" customHeight="1" x14ac:dyDescent="0.25">
      <c r="A338" s="36"/>
      <c r="B338" s="36"/>
      <c r="C338" s="37"/>
    </row>
    <row r="339" spans="1:3" s="34" customFormat="1" ht="25.5" hidden="1" customHeight="1" x14ac:dyDescent="0.25">
      <c r="A339" s="36"/>
      <c r="B339" s="36"/>
      <c r="C339" s="37"/>
    </row>
    <row r="340" spans="1:3" s="34" customFormat="1" ht="25.5" hidden="1" customHeight="1" x14ac:dyDescent="0.25">
      <c r="A340" s="36"/>
      <c r="B340" s="36"/>
      <c r="C340" s="37"/>
    </row>
    <row r="341" spans="1:3" s="34" customFormat="1" ht="25.5" hidden="1" customHeight="1" x14ac:dyDescent="0.25">
      <c r="A341" s="36"/>
      <c r="B341" s="36"/>
      <c r="C341" s="37"/>
    </row>
    <row r="342" spans="1:3" s="34" customFormat="1" ht="25.5" hidden="1" customHeight="1" x14ac:dyDescent="0.25">
      <c r="A342" s="36"/>
      <c r="B342" s="36"/>
      <c r="C342" s="38"/>
    </row>
    <row r="343" spans="1:3" s="34" customFormat="1" ht="25.5" hidden="1" customHeight="1" x14ac:dyDescent="0.25">
      <c r="A343" s="36"/>
      <c r="B343" s="36"/>
      <c r="C343" s="37"/>
    </row>
    <row r="344" spans="1:3" s="34" customFormat="1" ht="25.5" hidden="1" customHeight="1" x14ac:dyDescent="0.25">
      <c r="A344" s="36"/>
      <c r="B344" s="36"/>
      <c r="C344" s="37"/>
    </row>
    <row r="345" spans="1:3" s="34" customFormat="1" ht="25.5" hidden="1" customHeight="1" x14ac:dyDescent="0.25">
      <c r="A345" s="36"/>
      <c r="B345" s="36"/>
      <c r="C345" s="37"/>
    </row>
    <row r="346" spans="1:3" s="34" customFormat="1" ht="25.5" hidden="1" customHeight="1" x14ac:dyDescent="0.25">
      <c r="A346" s="36"/>
      <c r="B346" s="36"/>
      <c r="C346" s="37"/>
    </row>
    <row r="347" spans="1:3" s="34" customFormat="1" ht="25.5" hidden="1" customHeight="1" x14ac:dyDescent="0.25">
      <c r="A347" s="36"/>
      <c r="B347" s="36"/>
      <c r="C347" s="37"/>
    </row>
    <row r="348" spans="1:3" s="34" customFormat="1" ht="25.5" hidden="1" customHeight="1" x14ac:dyDescent="0.25">
      <c r="A348" s="36"/>
      <c r="B348" s="36"/>
      <c r="C348" s="37"/>
    </row>
    <row r="349" spans="1:3" s="34" customFormat="1" ht="25.5" hidden="1" customHeight="1" x14ac:dyDescent="0.25">
      <c r="A349" s="36"/>
      <c r="B349" s="36"/>
      <c r="C349" s="37"/>
    </row>
    <row r="350" spans="1:3" s="34" customFormat="1" ht="25.5" hidden="1" customHeight="1" x14ac:dyDescent="0.25">
      <c r="A350" s="36"/>
      <c r="B350" s="36"/>
      <c r="C350" s="37"/>
    </row>
    <row r="351" spans="1:3" s="34" customFormat="1" ht="25.5" hidden="1" customHeight="1" x14ac:dyDescent="0.25">
      <c r="A351" s="36"/>
      <c r="B351" s="36"/>
      <c r="C351" s="37"/>
    </row>
    <row r="352" spans="1:3" s="34" customFormat="1" ht="25.5" hidden="1" customHeight="1" x14ac:dyDescent="0.25">
      <c r="A352" s="36"/>
      <c r="B352" s="36"/>
      <c r="C352" s="38"/>
    </row>
    <row r="353" spans="1:3" s="34" customFormat="1" ht="25.5" hidden="1" customHeight="1" x14ac:dyDescent="0.25">
      <c r="A353" s="36"/>
      <c r="B353" s="36"/>
      <c r="C353" s="37"/>
    </row>
    <row r="354" spans="1:3" s="34" customFormat="1" ht="25.5" hidden="1" customHeight="1" x14ac:dyDescent="0.25">
      <c r="A354" s="36"/>
      <c r="B354" s="36"/>
      <c r="C354" s="37"/>
    </row>
    <row r="355" spans="1:3" s="34" customFormat="1" ht="25.5" hidden="1" customHeight="1" x14ac:dyDescent="0.25">
      <c r="A355" s="36"/>
      <c r="B355" s="36"/>
      <c r="C355" s="38"/>
    </row>
    <row r="356" spans="1:3" s="34" customFormat="1" ht="25.5" hidden="1" customHeight="1" x14ac:dyDescent="0.25">
      <c r="A356" s="36"/>
      <c r="B356" s="36"/>
      <c r="C356" s="37"/>
    </row>
    <row r="357" spans="1:3" s="34" customFormat="1" ht="25.5" hidden="1" customHeight="1" x14ac:dyDescent="0.25">
      <c r="A357" s="36"/>
      <c r="B357" s="36"/>
      <c r="C357" s="37"/>
    </row>
    <row r="358" spans="1:3" s="34" customFormat="1" ht="25.5" hidden="1" customHeight="1" x14ac:dyDescent="0.25">
      <c r="A358" s="36"/>
      <c r="B358" s="36"/>
      <c r="C358" s="37"/>
    </row>
    <row r="359" spans="1:3" s="34" customFormat="1" ht="25.5" hidden="1" customHeight="1" x14ac:dyDescent="0.25">
      <c r="A359" s="36"/>
      <c r="B359" s="36"/>
      <c r="C359" s="38"/>
    </row>
    <row r="360" spans="1:3" s="34" customFormat="1" ht="25.5" hidden="1" customHeight="1" x14ac:dyDescent="0.25">
      <c r="A360" s="36"/>
      <c r="B360" s="36"/>
      <c r="C360" s="38"/>
    </row>
    <row r="361" spans="1:3" s="34" customFormat="1" ht="25.5" hidden="1" customHeight="1" x14ac:dyDescent="0.25">
      <c r="A361" s="36"/>
      <c r="B361" s="36"/>
      <c r="C361" s="37"/>
    </row>
    <row r="362" spans="1:3" s="34" customFormat="1" ht="25.5" hidden="1" customHeight="1" x14ac:dyDescent="0.25">
      <c r="A362" s="36"/>
      <c r="B362" s="36"/>
      <c r="C362" s="37"/>
    </row>
    <row r="363" spans="1:3" s="34" customFormat="1" ht="25.5" hidden="1" customHeight="1" x14ac:dyDescent="0.25">
      <c r="A363" s="36"/>
      <c r="B363" s="36"/>
      <c r="C363" s="37"/>
    </row>
    <row r="364" spans="1:3" s="34" customFormat="1" ht="25.5" hidden="1" customHeight="1" x14ac:dyDescent="0.25">
      <c r="A364" s="36"/>
      <c r="B364" s="36"/>
      <c r="C364" s="37"/>
    </row>
    <row r="365" spans="1:3" s="34" customFormat="1" ht="25.5" hidden="1" customHeight="1" x14ac:dyDescent="0.25">
      <c r="A365" s="36"/>
      <c r="B365" s="36"/>
      <c r="C365" s="37"/>
    </row>
    <row r="366" spans="1:3" s="34" customFormat="1" ht="25.5" hidden="1" customHeight="1" x14ac:dyDescent="0.25">
      <c r="A366" s="36"/>
      <c r="B366" s="36"/>
      <c r="C366" s="37"/>
    </row>
    <row r="367" spans="1:3" s="34" customFormat="1" ht="25.5" hidden="1" customHeight="1" x14ac:dyDescent="0.25">
      <c r="A367" s="36"/>
      <c r="B367" s="36"/>
      <c r="C367" s="38"/>
    </row>
    <row r="368" spans="1:3" s="34" customFormat="1" ht="25.5" hidden="1" customHeight="1" x14ac:dyDescent="0.25">
      <c r="A368" s="36"/>
      <c r="B368" s="36"/>
      <c r="C368" s="37"/>
    </row>
    <row r="369" spans="1:3" s="34" customFormat="1" ht="25.5" hidden="1" customHeight="1" x14ac:dyDescent="0.25">
      <c r="A369" s="36"/>
      <c r="B369" s="36"/>
      <c r="C369" s="37"/>
    </row>
    <row r="370" spans="1:3" s="34" customFormat="1" ht="25.5" hidden="1" customHeight="1" x14ac:dyDescent="0.25">
      <c r="A370" s="36"/>
      <c r="B370" s="36"/>
      <c r="C370" s="37"/>
    </row>
    <row r="371" spans="1:3" s="34" customFormat="1" ht="25.5" hidden="1" customHeight="1" x14ac:dyDescent="0.25">
      <c r="A371" s="36"/>
      <c r="B371" s="36"/>
      <c r="C371" s="37"/>
    </row>
    <row r="372" spans="1:3" s="34" customFormat="1" ht="25.5" hidden="1" customHeight="1" x14ac:dyDescent="0.25">
      <c r="A372" s="36"/>
      <c r="B372" s="36"/>
      <c r="C372" s="37"/>
    </row>
    <row r="373" spans="1:3" s="34" customFormat="1" ht="25.5" hidden="1" customHeight="1" x14ac:dyDescent="0.25">
      <c r="A373" s="36"/>
      <c r="B373" s="36"/>
      <c r="C373" s="38"/>
    </row>
    <row r="374" spans="1:3" s="34" customFormat="1" ht="25.5" hidden="1" customHeight="1" x14ac:dyDescent="0.25">
      <c r="A374" s="36"/>
      <c r="B374" s="36"/>
      <c r="C374" s="37"/>
    </row>
    <row r="375" spans="1:3" s="34" customFormat="1" ht="25.5" hidden="1" customHeight="1" x14ac:dyDescent="0.25">
      <c r="A375" s="36"/>
      <c r="B375" s="36"/>
      <c r="C375" s="37"/>
    </row>
    <row r="376" spans="1:3" s="34" customFormat="1" ht="25.5" hidden="1" customHeight="1" x14ac:dyDescent="0.25">
      <c r="A376" s="36"/>
      <c r="B376" s="36"/>
      <c r="C376" s="37"/>
    </row>
    <row r="377" spans="1:3" s="34" customFormat="1" ht="25.5" hidden="1" customHeight="1" x14ac:dyDescent="0.25">
      <c r="A377" s="36"/>
      <c r="B377" s="36"/>
      <c r="C377" s="38"/>
    </row>
    <row r="378" spans="1:3" s="34" customFormat="1" ht="25.5" hidden="1" customHeight="1" x14ac:dyDescent="0.25">
      <c r="A378" s="36"/>
      <c r="B378" s="36"/>
      <c r="C378" s="38"/>
    </row>
    <row r="379" spans="1:3" s="34" customFormat="1" ht="25.5" hidden="1" customHeight="1" x14ac:dyDescent="0.25">
      <c r="A379" s="36"/>
      <c r="B379" s="36"/>
      <c r="C379" s="37"/>
    </row>
    <row r="380" spans="1:3" s="34" customFormat="1" ht="25.5" hidden="1" customHeight="1" x14ac:dyDescent="0.25">
      <c r="A380" s="36"/>
      <c r="B380" s="36"/>
      <c r="C380" s="37"/>
    </row>
    <row r="381" spans="1:3" s="34" customFormat="1" ht="25.5" hidden="1" customHeight="1" x14ac:dyDescent="0.25">
      <c r="A381" s="36"/>
      <c r="B381" s="36"/>
      <c r="C381" s="37"/>
    </row>
    <row r="382" spans="1:3" s="34" customFormat="1" ht="25.5" hidden="1" customHeight="1" x14ac:dyDescent="0.25">
      <c r="A382" s="36"/>
      <c r="B382" s="36"/>
      <c r="C382" s="37"/>
    </row>
    <row r="383" spans="1:3" s="34" customFormat="1" ht="25.5" hidden="1" customHeight="1" x14ac:dyDescent="0.25">
      <c r="A383" s="36"/>
      <c r="B383" s="36"/>
      <c r="C383" s="37"/>
    </row>
    <row r="384" spans="1:3" s="34" customFormat="1" ht="25.5" hidden="1" customHeight="1" x14ac:dyDescent="0.25">
      <c r="A384" s="36"/>
      <c r="B384" s="36"/>
      <c r="C384" s="37"/>
    </row>
    <row r="385" spans="1:3" s="34" customFormat="1" ht="25.5" hidden="1" customHeight="1" x14ac:dyDescent="0.25">
      <c r="A385" s="36"/>
      <c r="B385" s="36"/>
      <c r="C385" s="37"/>
    </row>
    <row r="386" spans="1:3" s="34" customFormat="1" ht="25.5" hidden="1" customHeight="1" x14ac:dyDescent="0.25">
      <c r="A386" s="36"/>
      <c r="B386" s="36"/>
      <c r="C386" s="37"/>
    </row>
    <row r="387" spans="1:3" s="34" customFormat="1" ht="25.5" hidden="1" customHeight="1" x14ac:dyDescent="0.25">
      <c r="A387" s="36"/>
      <c r="B387" s="36"/>
      <c r="C387" s="38"/>
    </row>
    <row r="388" spans="1:3" s="34" customFormat="1" ht="25.5" hidden="1" customHeight="1" x14ac:dyDescent="0.25">
      <c r="A388" s="36"/>
      <c r="B388" s="36"/>
      <c r="C388" s="37"/>
    </row>
    <row r="389" spans="1:3" s="34" customFormat="1" ht="25.5" hidden="1" customHeight="1" x14ac:dyDescent="0.25">
      <c r="A389" s="36"/>
      <c r="B389" s="36"/>
      <c r="C389" s="37"/>
    </row>
    <row r="390" spans="1:3" s="34" customFormat="1" ht="25.5" hidden="1" customHeight="1" x14ac:dyDescent="0.25">
      <c r="A390" s="36"/>
      <c r="B390" s="36"/>
      <c r="C390" s="37"/>
    </row>
    <row r="391" spans="1:3" s="34" customFormat="1" ht="25.5" hidden="1" customHeight="1" x14ac:dyDescent="0.25">
      <c r="A391" s="36"/>
      <c r="B391" s="36"/>
      <c r="C391" s="37"/>
    </row>
    <row r="392" spans="1:3" s="34" customFormat="1" ht="25.5" hidden="1" customHeight="1" x14ac:dyDescent="0.25">
      <c r="A392" s="36"/>
      <c r="B392" s="36"/>
      <c r="C392" s="37"/>
    </row>
    <row r="393" spans="1:3" s="34" customFormat="1" ht="25.5" hidden="1" customHeight="1" x14ac:dyDescent="0.25">
      <c r="A393" s="36"/>
      <c r="B393" s="36"/>
      <c r="C393" s="37"/>
    </row>
    <row r="394" spans="1:3" s="34" customFormat="1" ht="25.5" hidden="1" customHeight="1" x14ac:dyDescent="0.25">
      <c r="A394" s="36"/>
      <c r="B394" s="36"/>
      <c r="C394" s="37"/>
    </row>
    <row r="395" spans="1:3" s="34" customFormat="1" ht="25.5" hidden="1" customHeight="1" x14ac:dyDescent="0.25">
      <c r="A395" s="36"/>
      <c r="B395" s="36"/>
      <c r="C395" s="37"/>
    </row>
    <row r="396" spans="1:3" s="34" customFormat="1" ht="25.5" hidden="1" customHeight="1" x14ac:dyDescent="0.25">
      <c r="A396" s="36"/>
      <c r="B396" s="36"/>
      <c r="C396" s="38"/>
    </row>
    <row r="397" spans="1:3" s="34" customFormat="1" ht="25.5" hidden="1" customHeight="1" x14ac:dyDescent="0.25">
      <c r="A397" s="36"/>
      <c r="B397" s="36"/>
      <c r="C397" s="37"/>
    </row>
    <row r="398" spans="1:3" s="34" customFormat="1" ht="25.5" hidden="1" customHeight="1" x14ac:dyDescent="0.25">
      <c r="A398" s="36"/>
      <c r="B398" s="36"/>
      <c r="C398" s="37"/>
    </row>
    <row r="399" spans="1:3" s="34" customFormat="1" ht="25.5" hidden="1" customHeight="1" x14ac:dyDescent="0.25">
      <c r="A399" s="36"/>
      <c r="B399" s="36"/>
      <c r="C399" s="38"/>
    </row>
    <row r="400" spans="1:3" s="34" customFormat="1" ht="25.5" hidden="1" customHeight="1" x14ac:dyDescent="0.25">
      <c r="A400" s="36"/>
      <c r="B400" s="36"/>
      <c r="C400" s="37"/>
    </row>
    <row r="401" spans="1:3" s="34" customFormat="1" ht="25.5" hidden="1" customHeight="1" x14ac:dyDescent="0.25">
      <c r="A401" s="36"/>
      <c r="B401" s="36"/>
      <c r="C401" s="37"/>
    </row>
    <row r="402" spans="1:3" s="34" customFormat="1" ht="25.5" hidden="1" customHeight="1" x14ac:dyDescent="0.25">
      <c r="A402" s="36"/>
      <c r="B402" s="36"/>
      <c r="C402" s="38"/>
    </row>
    <row r="403" spans="1:3" s="34" customFormat="1" ht="25.5" hidden="1" customHeight="1" x14ac:dyDescent="0.25">
      <c r="A403" s="36"/>
      <c r="B403" s="36"/>
      <c r="C403" s="37"/>
    </row>
    <row r="404" spans="1:3" s="34" customFormat="1" ht="25.5" hidden="1" customHeight="1" x14ac:dyDescent="0.25">
      <c r="A404" s="36"/>
      <c r="B404" s="36"/>
      <c r="C404" s="37"/>
    </row>
    <row r="405" spans="1:3" s="34" customFormat="1" ht="25.5" hidden="1" customHeight="1" x14ac:dyDescent="0.25">
      <c r="A405" s="36"/>
      <c r="B405" s="36"/>
      <c r="C405" s="38"/>
    </row>
    <row r="406" spans="1:3" s="34" customFormat="1" ht="25.5" hidden="1" customHeight="1" x14ac:dyDescent="0.25">
      <c r="A406" s="36"/>
      <c r="B406" s="36"/>
      <c r="C406" s="37"/>
    </row>
    <row r="407" spans="1:3" s="34" customFormat="1" ht="25.5" hidden="1" customHeight="1" x14ac:dyDescent="0.25">
      <c r="A407" s="36"/>
      <c r="B407" s="36"/>
      <c r="C407" s="37"/>
    </row>
    <row r="408" spans="1:3" s="34" customFormat="1" ht="25.5" hidden="1" customHeight="1" x14ac:dyDescent="0.25">
      <c r="A408" s="36"/>
      <c r="B408" s="36"/>
      <c r="C408" s="38"/>
    </row>
    <row r="409" spans="1:3" s="34" customFormat="1" ht="25.5" hidden="1" customHeight="1" x14ac:dyDescent="0.25">
      <c r="A409" s="36"/>
      <c r="B409" s="36"/>
      <c r="C409" s="37"/>
    </row>
    <row r="410" spans="1:3" hidden="1" x14ac:dyDescent="0.25"/>
    <row r="411" spans="1:3" hidden="1" x14ac:dyDescent="0.25"/>
    <row r="412" spans="1:3" hidden="1" x14ac:dyDescent="0.25"/>
    <row r="413" spans="1:3" hidden="1" x14ac:dyDescent="0.25"/>
    <row r="414" spans="1:3" hidden="1" x14ac:dyDescent="0.25"/>
    <row r="415" spans="1:3" hidden="1" x14ac:dyDescent="0.25"/>
    <row r="416" spans="1:3" hidden="1" x14ac:dyDescent="0.25"/>
    <row r="417" hidden="1" x14ac:dyDescent="0.25"/>
    <row r="418" hidden="1" x14ac:dyDescent="0.25"/>
    <row r="419" hidden="1" x14ac:dyDescent="0.25"/>
    <row r="420" hidden="1" x14ac:dyDescent="0.25"/>
    <row r="421" hidden="1" x14ac:dyDescent="0.25"/>
    <row r="422" x14ac:dyDescent="0.25"/>
    <row r="423"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89"/>
  <pageSetup scale="80" orientation="portrait" r:id="rId1"/>
  <headerFooter>
    <oddFooter>&amp;L&amp;"-,Cursiva"&amp;10Ejercicio Fiscal 2018&amp;R&amp;10Página &amp;P de &amp;N&amp;K00+000-&amp;11----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25"/>
  <sheetViews>
    <sheetView showGridLines="0" topLeftCell="A133" workbookViewId="0">
      <selection activeCell="F133" sqref="F1:XFD1048576"/>
    </sheetView>
  </sheetViews>
  <sheetFormatPr baseColWidth="10" defaultColWidth="0" defaultRowHeight="0" customHeight="1" zeroHeight="1" x14ac:dyDescent="0.25"/>
  <cols>
    <col min="1" max="4" width="2.28515625" style="39" customWidth="1"/>
    <col min="5" max="5" width="67.5703125" style="39" customWidth="1"/>
    <col min="6" max="6" width="20" style="34" customWidth="1"/>
    <col min="7" max="7" width="6.85546875" hidden="1" customWidth="1"/>
    <col min="8" max="16" width="0" hidden="1" customWidth="1"/>
    <col min="17" max="251" width="11.42578125" hidden="1" customWidth="1"/>
    <col min="252" max="252" width="1" customWidth="1"/>
  </cols>
  <sheetData>
    <row r="1" spans="1:7" s="191" customFormat="1" ht="64.5" customHeight="1" x14ac:dyDescent="0.25">
      <c r="A1" s="888" t="s">
        <v>1790</v>
      </c>
      <c r="B1" s="889"/>
      <c r="C1" s="889"/>
      <c r="D1" s="889"/>
      <c r="E1" s="889"/>
      <c r="F1" s="890"/>
    </row>
    <row r="2" spans="1:7" s="191" customFormat="1" ht="21" customHeight="1" x14ac:dyDescent="0.25">
      <c r="A2" s="699" t="str">
        <f>'Objetivos PMD'!$B$3</f>
        <v>Municipio:  SAN JUANITO DE ESCOBEDO JALISCO</v>
      </c>
      <c r="B2" s="700"/>
      <c r="C2" s="700"/>
      <c r="D2" s="700"/>
      <c r="E2" s="700"/>
      <c r="F2" s="701"/>
    </row>
    <row r="3" spans="1:7" s="193" customFormat="1" ht="14.25" customHeight="1" x14ac:dyDescent="0.25">
      <c r="A3" s="891"/>
      <c r="B3" s="892"/>
      <c r="C3" s="892"/>
      <c r="D3" s="893"/>
      <c r="E3" s="449"/>
      <c r="F3" s="468" t="s">
        <v>1306</v>
      </c>
      <c r="G3" s="192"/>
    </row>
    <row r="4" spans="1:7" s="452" customFormat="1" ht="3.75" customHeight="1" x14ac:dyDescent="0.25">
      <c r="A4" s="469"/>
      <c r="B4" s="450"/>
      <c r="C4" s="450"/>
      <c r="D4" s="450"/>
      <c r="E4" s="451"/>
      <c r="F4" s="470"/>
    </row>
    <row r="5" spans="1:7" s="194" customFormat="1" ht="20.100000000000001" customHeight="1" x14ac:dyDescent="0.25">
      <c r="A5" s="471">
        <v>1</v>
      </c>
      <c r="B5" s="882" t="s">
        <v>1049</v>
      </c>
      <c r="C5" s="883"/>
      <c r="D5" s="883"/>
      <c r="E5" s="884"/>
      <c r="F5" s="472">
        <f>SUM(F6+F9+F14+F24+F26+F29+F33+F38)</f>
        <v>19483356.469999999</v>
      </c>
    </row>
    <row r="6" spans="1:7" s="194" customFormat="1" ht="20.100000000000001" customHeight="1" x14ac:dyDescent="0.25">
      <c r="A6" s="473" t="s">
        <v>1646</v>
      </c>
      <c r="B6" s="258" t="s">
        <v>1646</v>
      </c>
      <c r="C6" s="879" t="s">
        <v>1051</v>
      </c>
      <c r="D6" s="880"/>
      <c r="E6" s="881"/>
      <c r="F6" s="474">
        <f>SUM(F7:F8)</f>
        <v>0</v>
      </c>
    </row>
    <row r="7" spans="1:7" s="94" customFormat="1" ht="20.100000000000001" customHeight="1" x14ac:dyDescent="0.25">
      <c r="A7" s="475"/>
      <c r="B7" s="256" t="s">
        <v>1646</v>
      </c>
      <c r="C7" s="256" t="s">
        <v>1646</v>
      </c>
      <c r="D7" s="256" t="s">
        <v>1678</v>
      </c>
      <c r="E7" s="157" t="s">
        <v>1053</v>
      </c>
      <c r="F7" s="476">
        <v>0</v>
      </c>
    </row>
    <row r="8" spans="1:7" s="94" customFormat="1" ht="20.100000000000001" customHeight="1" x14ac:dyDescent="0.25">
      <c r="A8" s="475"/>
      <c r="B8" s="256" t="s">
        <v>1646</v>
      </c>
      <c r="C8" s="256" t="s">
        <v>1646</v>
      </c>
      <c r="D8" s="256" t="s">
        <v>1647</v>
      </c>
      <c r="E8" s="157" t="s">
        <v>1652</v>
      </c>
      <c r="F8" s="476">
        <v>0</v>
      </c>
    </row>
    <row r="9" spans="1:7" s="194" customFormat="1" ht="20.100000000000001" customHeight="1" x14ac:dyDescent="0.25">
      <c r="A9" s="473" t="s">
        <v>1646</v>
      </c>
      <c r="B9" s="258" t="s">
        <v>1651</v>
      </c>
      <c r="C9" s="879" t="s">
        <v>1057</v>
      </c>
      <c r="D9" s="880"/>
      <c r="E9" s="881"/>
      <c r="F9" s="474">
        <f>SUM(F10:F13)</f>
        <v>0</v>
      </c>
    </row>
    <row r="10" spans="1:7" s="94" customFormat="1" ht="20.100000000000001" customHeight="1" x14ac:dyDescent="0.25">
      <c r="A10" s="475"/>
      <c r="B10" s="256" t="s">
        <v>1646</v>
      </c>
      <c r="C10" s="256" t="s">
        <v>1651</v>
      </c>
      <c r="D10" s="256" t="s">
        <v>1678</v>
      </c>
      <c r="E10" s="257" t="s">
        <v>1653</v>
      </c>
      <c r="F10" s="476">
        <v>0</v>
      </c>
    </row>
    <row r="11" spans="1:7" s="94" customFormat="1" ht="20.100000000000001" customHeight="1" x14ac:dyDescent="0.25">
      <c r="A11" s="475"/>
      <c r="B11" s="256" t="s">
        <v>1678</v>
      </c>
      <c r="C11" s="256" t="s">
        <v>1647</v>
      </c>
      <c r="D11" s="256" t="s">
        <v>1647</v>
      </c>
      <c r="E11" s="257" t="s">
        <v>1061</v>
      </c>
      <c r="F11" s="476">
        <v>0</v>
      </c>
    </row>
    <row r="12" spans="1:7" s="94" customFormat="1" ht="20.100000000000001" customHeight="1" x14ac:dyDescent="0.25">
      <c r="A12" s="475"/>
      <c r="B12" s="256" t="s">
        <v>1646</v>
      </c>
      <c r="C12" s="256" t="s">
        <v>1651</v>
      </c>
      <c r="D12" s="256" t="s">
        <v>1648</v>
      </c>
      <c r="E12" s="157" t="s">
        <v>1063</v>
      </c>
      <c r="F12" s="476">
        <v>0</v>
      </c>
    </row>
    <row r="13" spans="1:7" s="94" customFormat="1" ht="20.100000000000001" customHeight="1" x14ac:dyDescent="0.25">
      <c r="A13" s="475"/>
      <c r="B13" s="256" t="s">
        <v>1678</v>
      </c>
      <c r="C13" s="256" t="s">
        <v>1647</v>
      </c>
      <c r="D13" s="256" t="s">
        <v>1681</v>
      </c>
      <c r="E13" s="257" t="s">
        <v>1065</v>
      </c>
      <c r="F13" s="477">
        <v>0</v>
      </c>
    </row>
    <row r="14" spans="1:7" s="194" customFormat="1" ht="20.100000000000001" customHeight="1" x14ac:dyDescent="0.25">
      <c r="A14" s="473" t="s">
        <v>1646</v>
      </c>
      <c r="B14" s="258" t="s">
        <v>1679</v>
      </c>
      <c r="C14" s="879" t="s">
        <v>1067</v>
      </c>
      <c r="D14" s="880"/>
      <c r="E14" s="881"/>
      <c r="F14" s="474">
        <f>SUM(F15:F23)</f>
        <v>0</v>
      </c>
    </row>
    <row r="15" spans="1:7" s="94" customFormat="1" ht="20.100000000000001" customHeight="1" x14ac:dyDescent="0.25">
      <c r="A15" s="475"/>
      <c r="B15" s="256" t="s">
        <v>1646</v>
      </c>
      <c r="C15" s="256" t="s">
        <v>1679</v>
      </c>
      <c r="D15" s="256" t="s">
        <v>1678</v>
      </c>
      <c r="E15" s="157" t="s">
        <v>1654</v>
      </c>
      <c r="F15" s="477">
        <v>0</v>
      </c>
    </row>
    <row r="16" spans="1:7" s="94" customFormat="1" ht="20.100000000000001" customHeight="1" x14ac:dyDescent="0.25">
      <c r="A16" s="475"/>
      <c r="B16" s="256" t="s">
        <v>1646</v>
      </c>
      <c r="C16" s="256" t="s">
        <v>1679</v>
      </c>
      <c r="D16" s="256" t="s">
        <v>1647</v>
      </c>
      <c r="E16" s="157" t="s">
        <v>1071</v>
      </c>
      <c r="F16" s="476">
        <v>0</v>
      </c>
    </row>
    <row r="17" spans="1:6" s="94" customFormat="1" ht="20.100000000000001" customHeight="1" x14ac:dyDescent="0.25">
      <c r="A17" s="475"/>
      <c r="B17" s="256" t="s">
        <v>1646</v>
      </c>
      <c r="C17" s="256" t="s">
        <v>1679</v>
      </c>
      <c r="D17" s="256" t="s">
        <v>1648</v>
      </c>
      <c r="E17" s="157" t="s">
        <v>1073</v>
      </c>
      <c r="F17" s="476">
        <v>0</v>
      </c>
    </row>
    <row r="18" spans="1:6" s="94" customFormat="1" ht="20.100000000000001" customHeight="1" x14ac:dyDescent="0.25">
      <c r="A18" s="475"/>
      <c r="B18" s="256" t="s">
        <v>1646</v>
      </c>
      <c r="C18" s="256" t="s">
        <v>1679</v>
      </c>
      <c r="D18" s="256" t="s">
        <v>1681</v>
      </c>
      <c r="E18" s="157" t="s">
        <v>1075</v>
      </c>
      <c r="F18" s="476">
        <v>0</v>
      </c>
    </row>
    <row r="19" spans="1:6" s="94" customFormat="1" ht="20.100000000000001" customHeight="1" x14ac:dyDescent="0.25">
      <c r="A19" s="475"/>
      <c r="B19" s="256" t="s">
        <v>1646</v>
      </c>
      <c r="C19" s="256" t="s">
        <v>1679</v>
      </c>
      <c r="D19" s="256" t="s">
        <v>1649</v>
      </c>
      <c r="E19" s="157" t="s">
        <v>1077</v>
      </c>
      <c r="F19" s="476">
        <v>0</v>
      </c>
    </row>
    <row r="20" spans="1:6" s="94" customFormat="1" ht="20.100000000000001" customHeight="1" x14ac:dyDescent="0.25">
      <c r="A20" s="475"/>
      <c r="B20" s="256" t="s">
        <v>1646</v>
      </c>
      <c r="C20" s="256" t="s">
        <v>1679</v>
      </c>
      <c r="D20" s="256" t="s">
        <v>1682</v>
      </c>
      <c r="E20" s="157" t="s">
        <v>1079</v>
      </c>
      <c r="F20" s="476">
        <v>0</v>
      </c>
    </row>
    <row r="21" spans="1:6" s="94" customFormat="1" ht="20.100000000000001" customHeight="1" x14ac:dyDescent="0.25">
      <c r="A21" s="475"/>
      <c r="B21" s="256" t="s">
        <v>1646</v>
      </c>
      <c r="C21" s="256" t="s">
        <v>1679</v>
      </c>
      <c r="D21" s="256" t="s">
        <v>1650</v>
      </c>
      <c r="E21" s="157" t="s">
        <v>1081</v>
      </c>
      <c r="F21" s="476">
        <v>0</v>
      </c>
    </row>
    <row r="22" spans="1:6" s="94" customFormat="1" ht="20.100000000000001" customHeight="1" x14ac:dyDescent="0.25">
      <c r="A22" s="475"/>
      <c r="B22" s="256" t="s">
        <v>1646</v>
      </c>
      <c r="C22" s="256" t="s">
        <v>1679</v>
      </c>
      <c r="D22" s="256" t="s">
        <v>1683</v>
      </c>
      <c r="E22" s="157" t="s">
        <v>1083</v>
      </c>
      <c r="F22" s="476">
        <v>0</v>
      </c>
    </row>
    <row r="23" spans="1:6" s="94" customFormat="1" ht="20.100000000000001" customHeight="1" x14ac:dyDescent="0.25">
      <c r="A23" s="475"/>
      <c r="B23" s="256" t="s">
        <v>1646</v>
      </c>
      <c r="C23" s="256" t="s">
        <v>1679</v>
      </c>
      <c r="D23" s="256" t="s">
        <v>1684</v>
      </c>
      <c r="E23" s="157" t="s">
        <v>179</v>
      </c>
      <c r="F23" s="476">
        <v>0</v>
      </c>
    </row>
    <row r="24" spans="1:6" s="194" customFormat="1" ht="20.100000000000001" customHeight="1" x14ac:dyDescent="0.25">
      <c r="A24" s="473" t="s">
        <v>1646</v>
      </c>
      <c r="B24" s="258" t="s">
        <v>1680</v>
      </c>
      <c r="C24" s="879" t="s">
        <v>1086</v>
      </c>
      <c r="D24" s="880"/>
      <c r="E24" s="881"/>
      <c r="F24" s="474">
        <f>SUM(F25)</f>
        <v>0</v>
      </c>
    </row>
    <row r="25" spans="1:6" s="94" customFormat="1" ht="20.100000000000001" customHeight="1" x14ac:dyDescent="0.25">
      <c r="A25" s="475"/>
      <c r="B25" s="256" t="s">
        <v>1646</v>
      </c>
      <c r="C25" s="256" t="s">
        <v>1680</v>
      </c>
      <c r="D25" s="256" t="s">
        <v>1678</v>
      </c>
      <c r="E25" s="157" t="s">
        <v>1088</v>
      </c>
      <c r="F25" s="476">
        <v>0</v>
      </c>
    </row>
    <row r="26" spans="1:6" s="194" customFormat="1" ht="20.100000000000001" customHeight="1" x14ac:dyDescent="0.25">
      <c r="A26" s="473" t="s">
        <v>1646</v>
      </c>
      <c r="B26" s="258" t="s">
        <v>1685</v>
      </c>
      <c r="C26" s="879" t="s">
        <v>1090</v>
      </c>
      <c r="D26" s="880"/>
      <c r="E26" s="881"/>
      <c r="F26" s="474">
        <f>SUM(F27:F28)</f>
        <v>6364981.4699999997</v>
      </c>
    </row>
    <row r="27" spans="1:6" s="94" customFormat="1" ht="20.100000000000001" customHeight="1" x14ac:dyDescent="0.25">
      <c r="A27" s="475"/>
      <c r="B27" s="256" t="s">
        <v>1646</v>
      </c>
      <c r="C27" s="256" t="s">
        <v>1685</v>
      </c>
      <c r="D27" s="256" t="s">
        <v>1678</v>
      </c>
      <c r="E27" s="157" t="s">
        <v>1655</v>
      </c>
      <c r="F27" s="476">
        <v>0</v>
      </c>
    </row>
    <row r="28" spans="1:6" s="94" customFormat="1" ht="20.100000000000001" customHeight="1" x14ac:dyDescent="0.25">
      <c r="A28" s="475"/>
      <c r="B28" s="256" t="s">
        <v>1646</v>
      </c>
      <c r="C28" s="256" t="s">
        <v>1685</v>
      </c>
      <c r="D28" s="256" t="s">
        <v>1647</v>
      </c>
      <c r="E28" s="157" t="s">
        <v>1094</v>
      </c>
      <c r="F28" s="476">
        <v>6364981.4699999997</v>
      </c>
    </row>
    <row r="29" spans="1:6" s="194" customFormat="1" ht="20.100000000000001" customHeight="1" x14ac:dyDescent="0.25">
      <c r="A29" s="473" t="s">
        <v>1646</v>
      </c>
      <c r="B29" s="258" t="s">
        <v>1686</v>
      </c>
      <c r="C29" s="879" t="s">
        <v>1096</v>
      </c>
      <c r="D29" s="880"/>
      <c r="E29" s="881"/>
      <c r="F29" s="474">
        <f>SUM(F30:F32)</f>
        <v>0</v>
      </c>
    </row>
    <row r="30" spans="1:6" s="94" customFormat="1" ht="20.100000000000001" customHeight="1" x14ac:dyDescent="0.25">
      <c r="A30" s="475"/>
      <c r="B30" s="256" t="s">
        <v>1646</v>
      </c>
      <c r="C30" s="256" t="s">
        <v>1686</v>
      </c>
      <c r="D30" s="256" t="s">
        <v>1678</v>
      </c>
      <c r="E30" s="157" t="s">
        <v>1098</v>
      </c>
      <c r="F30" s="476">
        <v>0</v>
      </c>
    </row>
    <row r="31" spans="1:6" s="94" customFormat="1" ht="20.100000000000001" customHeight="1" x14ac:dyDescent="0.25">
      <c r="A31" s="475"/>
      <c r="B31" s="256" t="s">
        <v>1646</v>
      </c>
      <c r="C31" s="256" t="s">
        <v>1686</v>
      </c>
      <c r="D31" s="256" t="s">
        <v>1647</v>
      </c>
      <c r="E31" s="157" t="s">
        <v>1100</v>
      </c>
      <c r="F31" s="476">
        <v>0</v>
      </c>
    </row>
    <row r="32" spans="1:6" s="94" customFormat="1" ht="20.100000000000001" customHeight="1" x14ac:dyDescent="0.25">
      <c r="A32" s="475"/>
      <c r="B32" s="256" t="s">
        <v>1646</v>
      </c>
      <c r="C32" s="256" t="s">
        <v>1686</v>
      </c>
      <c r="D32" s="256" t="s">
        <v>1648</v>
      </c>
      <c r="E32" s="157" t="s">
        <v>1102</v>
      </c>
      <c r="F32" s="476">
        <v>0</v>
      </c>
    </row>
    <row r="33" spans="1:6" s="194" customFormat="1" ht="20.100000000000001" customHeight="1" x14ac:dyDescent="0.25">
      <c r="A33" s="473" t="s">
        <v>1646</v>
      </c>
      <c r="B33" s="258" t="s">
        <v>1687</v>
      </c>
      <c r="C33" s="879" t="s">
        <v>1104</v>
      </c>
      <c r="D33" s="880"/>
      <c r="E33" s="881"/>
      <c r="F33" s="474">
        <f>SUM(F34:F37)</f>
        <v>5470977</v>
      </c>
    </row>
    <row r="34" spans="1:6" s="94" customFormat="1" ht="20.100000000000001" customHeight="1" x14ac:dyDescent="0.25">
      <c r="A34" s="475"/>
      <c r="B34" s="256" t="s">
        <v>1646</v>
      </c>
      <c r="C34" s="256" t="s">
        <v>1687</v>
      </c>
      <c r="D34" s="256" t="s">
        <v>1678</v>
      </c>
      <c r="E34" s="157" t="s">
        <v>1106</v>
      </c>
      <c r="F34" s="476">
        <f>5470977-334821.7</f>
        <v>5136155.3</v>
      </c>
    </row>
    <row r="35" spans="1:6" s="94" customFormat="1" ht="20.100000000000001" customHeight="1" x14ac:dyDescent="0.25">
      <c r="A35" s="475"/>
      <c r="B35" s="256" t="s">
        <v>1646</v>
      </c>
      <c r="C35" s="256" t="s">
        <v>1687</v>
      </c>
      <c r="D35" s="256" t="s">
        <v>1647</v>
      </c>
      <c r="E35" s="157" t="s">
        <v>1108</v>
      </c>
      <c r="F35" s="476">
        <v>334821.7</v>
      </c>
    </row>
    <row r="36" spans="1:6" s="94" customFormat="1" ht="20.100000000000001" customHeight="1" x14ac:dyDescent="0.25">
      <c r="A36" s="475"/>
      <c r="B36" s="256" t="s">
        <v>1646</v>
      </c>
      <c r="C36" s="256" t="s">
        <v>1687</v>
      </c>
      <c r="D36" s="256" t="s">
        <v>1648</v>
      </c>
      <c r="E36" s="157" t="s">
        <v>1110</v>
      </c>
      <c r="F36" s="476">
        <v>0</v>
      </c>
    </row>
    <row r="37" spans="1:6" s="94" customFormat="1" ht="20.100000000000001" customHeight="1" x14ac:dyDescent="0.25">
      <c r="A37" s="475"/>
      <c r="B37" s="256" t="s">
        <v>1646</v>
      </c>
      <c r="C37" s="256" t="s">
        <v>1687</v>
      </c>
      <c r="D37" s="256" t="s">
        <v>1681</v>
      </c>
      <c r="E37" s="157" t="s">
        <v>1112</v>
      </c>
      <c r="F37" s="476">
        <v>0</v>
      </c>
    </row>
    <row r="38" spans="1:6" s="194" customFormat="1" ht="20.100000000000001" customHeight="1" x14ac:dyDescent="0.25">
      <c r="A38" s="473" t="s">
        <v>1646</v>
      </c>
      <c r="B38" s="258" t="s">
        <v>1688</v>
      </c>
      <c r="C38" s="879" t="s">
        <v>521</v>
      </c>
      <c r="D38" s="880"/>
      <c r="E38" s="881"/>
      <c r="F38" s="474">
        <f>SUM(F39:F43)</f>
        <v>7647398</v>
      </c>
    </row>
    <row r="39" spans="1:6" s="94" customFormat="1" ht="20.100000000000001" customHeight="1" x14ac:dyDescent="0.25">
      <c r="A39" s="475"/>
      <c r="B39" s="256" t="s">
        <v>1646</v>
      </c>
      <c r="C39" s="256" t="s">
        <v>1688</v>
      </c>
      <c r="D39" s="256" t="s">
        <v>1678</v>
      </c>
      <c r="E39" s="157" t="s">
        <v>1656</v>
      </c>
      <c r="F39" s="476">
        <v>0</v>
      </c>
    </row>
    <row r="40" spans="1:6" s="94" customFormat="1" ht="20.100000000000001" customHeight="1" x14ac:dyDescent="0.25">
      <c r="A40" s="475"/>
      <c r="B40" s="256" t="s">
        <v>1646</v>
      </c>
      <c r="C40" s="256" t="s">
        <v>1688</v>
      </c>
      <c r="D40" s="256" t="s">
        <v>1647</v>
      </c>
      <c r="E40" s="157" t="s">
        <v>1117</v>
      </c>
      <c r="F40" s="476">
        <v>0</v>
      </c>
    </row>
    <row r="41" spans="1:6" s="94" customFormat="1" ht="20.100000000000001" customHeight="1" x14ac:dyDescent="0.25">
      <c r="A41" s="475"/>
      <c r="B41" s="256" t="s">
        <v>1646</v>
      </c>
      <c r="C41" s="256" t="s">
        <v>1688</v>
      </c>
      <c r="D41" s="256" t="s">
        <v>1648</v>
      </c>
      <c r="E41" s="157" t="s">
        <v>1119</v>
      </c>
      <c r="F41" s="476">
        <v>0</v>
      </c>
    </row>
    <row r="42" spans="1:6" s="94" customFormat="1" ht="20.100000000000001" customHeight="1" x14ac:dyDescent="0.25">
      <c r="A42" s="475"/>
      <c r="B42" s="256" t="s">
        <v>1646</v>
      </c>
      <c r="C42" s="256" t="s">
        <v>1688</v>
      </c>
      <c r="D42" s="256" t="s">
        <v>1681</v>
      </c>
      <c r="E42" s="157" t="s">
        <v>1121</v>
      </c>
      <c r="F42" s="476">
        <v>0</v>
      </c>
    </row>
    <row r="43" spans="1:6" s="94" customFormat="1" ht="20.100000000000001" customHeight="1" x14ac:dyDescent="0.25">
      <c r="A43" s="475"/>
      <c r="B43" s="256" t="s">
        <v>1646</v>
      </c>
      <c r="C43" s="256" t="s">
        <v>1688</v>
      </c>
      <c r="D43" s="256" t="s">
        <v>1649</v>
      </c>
      <c r="E43" s="157" t="s">
        <v>179</v>
      </c>
      <c r="F43" s="476">
        <v>7647398</v>
      </c>
    </row>
    <row r="44" spans="1:6" s="194" customFormat="1" ht="20.100000000000001" customHeight="1" x14ac:dyDescent="0.25">
      <c r="A44" s="471" t="s">
        <v>1647</v>
      </c>
      <c r="B44" s="882" t="s">
        <v>1124</v>
      </c>
      <c r="C44" s="883"/>
      <c r="D44" s="883"/>
      <c r="E44" s="884"/>
      <c r="F44" s="472">
        <f>SUM(F45+F52+F60+F66+F71+F78+F88)</f>
        <v>20278942.890000001</v>
      </c>
    </row>
    <row r="45" spans="1:6" s="194" customFormat="1" ht="20.100000000000001" customHeight="1" x14ac:dyDescent="0.25">
      <c r="A45" s="473" t="s">
        <v>1651</v>
      </c>
      <c r="B45" s="258" t="s">
        <v>1646</v>
      </c>
      <c r="C45" s="879" t="s">
        <v>1657</v>
      </c>
      <c r="D45" s="880"/>
      <c r="E45" s="881"/>
      <c r="F45" s="474">
        <f>SUM(F46:F51)</f>
        <v>0</v>
      </c>
    </row>
    <row r="46" spans="1:6" s="94" customFormat="1" ht="20.100000000000001" customHeight="1" x14ac:dyDescent="0.25">
      <c r="A46" s="475"/>
      <c r="B46" s="256" t="s">
        <v>1651</v>
      </c>
      <c r="C46" s="256" t="s">
        <v>1646</v>
      </c>
      <c r="D46" s="256" t="s">
        <v>1678</v>
      </c>
      <c r="E46" s="157" t="s">
        <v>1325</v>
      </c>
      <c r="F46" s="476">
        <v>0</v>
      </c>
    </row>
    <row r="47" spans="1:6" s="94" customFormat="1" ht="20.100000000000001" customHeight="1" x14ac:dyDescent="0.25">
      <c r="A47" s="475"/>
      <c r="B47" s="256" t="s">
        <v>1651</v>
      </c>
      <c r="C47" s="256" t="s">
        <v>1646</v>
      </c>
      <c r="D47" s="256" t="s">
        <v>1647</v>
      </c>
      <c r="E47" s="157" t="s">
        <v>1658</v>
      </c>
      <c r="F47" s="476">
        <v>0</v>
      </c>
    </row>
    <row r="48" spans="1:6" s="94" customFormat="1" ht="20.100000000000001" customHeight="1" x14ac:dyDescent="0.25">
      <c r="A48" s="475"/>
      <c r="B48" s="256" t="s">
        <v>1651</v>
      </c>
      <c r="C48" s="256" t="s">
        <v>1646</v>
      </c>
      <c r="D48" s="256" t="s">
        <v>1648</v>
      </c>
      <c r="E48" s="157" t="s">
        <v>1659</v>
      </c>
      <c r="F48" s="476">
        <v>0</v>
      </c>
    </row>
    <row r="49" spans="1:6" s="94" customFormat="1" ht="20.100000000000001" customHeight="1" x14ac:dyDescent="0.25">
      <c r="A49" s="475"/>
      <c r="B49" s="256" t="s">
        <v>1651</v>
      </c>
      <c r="C49" s="256" t="s">
        <v>1646</v>
      </c>
      <c r="D49" s="256" t="s">
        <v>1681</v>
      </c>
      <c r="E49" s="157" t="s">
        <v>1660</v>
      </c>
      <c r="F49" s="476">
        <v>0</v>
      </c>
    </row>
    <row r="50" spans="1:6" s="94" customFormat="1" ht="20.100000000000001" customHeight="1" x14ac:dyDescent="0.25">
      <c r="A50" s="475"/>
      <c r="B50" s="256" t="s">
        <v>1651</v>
      </c>
      <c r="C50" s="256" t="s">
        <v>1646</v>
      </c>
      <c r="D50" s="256" t="s">
        <v>1649</v>
      </c>
      <c r="E50" s="157" t="s">
        <v>1326</v>
      </c>
      <c r="F50" s="476">
        <v>0</v>
      </c>
    </row>
    <row r="51" spans="1:6" s="94" customFormat="1" ht="20.100000000000001" customHeight="1" x14ac:dyDescent="0.25">
      <c r="A51" s="475"/>
      <c r="B51" s="256" t="s">
        <v>1651</v>
      </c>
      <c r="C51" s="256" t="s">
        <v>1646</v>
      </c>
      <c r="D51" s="256" t="s">
        <v>1682</v>
      </c>
      <c r="E51" s="157" t="s">
        <v>1327</v>
      </c>
      <c r="F51" s="476">
        <v>0</v>
      </c>
    </row>
    <row r="52" spans="1:6" s="195" customFormat="1" ht="20.100000000000001" customHeight="1" x14ac:dyDescent="0.25">
      <c r="A52" s="473" t="s">
        <v>1651</v>
      </c>
      <c r="B52" s="258" t="s">
        <v>1651</v>
      </c>
      <c r="C52" s="879" t="s">
        <v>1661</v>
      </c>
      <c r="D52" s="880"/>
      <c r="E52" s="881"/>
      <c r="F52" s="474">
        <f>SUM(F53:F59)</f>
        <v>19445860.530000001</v>
      </c>
    </row>
    <row r="53" spans="1:6" s="94" customFormat="1" ht="20.100000000000001" customHeight="1" x14ac:dyDescent="0.25">
      <c r="A53" s="475"/>
      <c r="B53" s="256" t="s">
        <v>1651</v>
      </c>
      <c r="C53" s="256" t="s">
        <v>1651</v>
      </c>
      <c r="D53" s="256" t="s">
        <v>1678</v>
      </c>
      <c r="E53" s="157" t="s">
        <v>1662</v>
      </c>
      <c r="F53" s="476">
        <v>0</v>
      </c>
    </row>
    <row r="54" spans="1:6" s="94" customFormat="1" ht="20.100000000000001" customHeight="1" x14ac:dyDescent="0.25">
      <c r="A54" s="475"/>
      <c r="B54" s="256" t="s">
        <v>1651</v>
      </c>
      <c r="C54" s="256" t="s">
        <v>1651</v>
      </c>
      <c r="D54" s="256" t="s">
        <v>1647</v>
      </c>
      <c r="E54" s="157" t="s">
        <v>1328</v>
      </c>
      <c r="F54" s="476">
        <v>0</v>
      </c>
    </row>
    <row r="55" spans="1:6" s="94" customFormat="1" ht="20.100000000000001" customHeight="1" x14ac:dyDescent="0.25">
      <c r="A55" s="475"/>
      <c r="B55" s="256" t="s">
        <v>1651</v>
      </c>
      <c r="C55" s="256" t="s">
        <v>1651</v>
      </c>
      <c r="D55" s="256" t="s">
        <v>1648</v>
      </c>
      <c r="E55" s="157" t="s">
        <v>1329</v>
      </c>
      <c r="F55" s="476">
        <v>0</v>
      </c>
    </row>
    <row r="56" spans="1:6" s="94" customFormat="1" ht="20.100000000000001" customHeight="1" x14ac:dyDescent="0.25">
      <c r="A56" s="475"/>
      <c r="B56" s="256" t="s">
        <v>1651</v>
      </c>
      <c r="C56" s="256" t="s">
        <v>1651</v>
      </c>
      <c r="D56" s="256" t="s">
        <v>1681</v>
      </c>
      <c r="E56" s="157" t="s">
        <v>1663</v>
      </c>
      <c r="F56" s="476">
        <v>0</v>
      </c>
    </row>
    <row r="57" spans="1:6" s="94" customFormat="1" ht="20.100000000000001" customHeight="1" x14ac:dyDescent="0.25">
      <c r="A57" s="475"/>
      <c r="B57" s="256" t="s">
        <v>1651</v>
      </c>
      <c r="C57" s="256" t="s">
        <v>1651</v>
      </c>
      <c r="D57" s="256" t="s">
        <v>1649</v>
      </c>
      <c r="E57" s="157" t="s">
        <v>1664</v>
      </c>
      <c r="F57" s="476">
        <v>11368299.949999999</v>
      </c>
    </row>
    <row r="58" spans="1:6" s="94" customFormat="1" ht="20.100000000000001" customHeight="1" x14ac:dyDescent="0.25">
      <c r="A58" s="475"/>
      <c r="B58" s="256" t="s">
        <v>1651</v>
      </c>
      <c r="C58" s="256" t="s">
        <v>1651</v>
      </c>
      <c r="D58" s="256" t="s">
        <v>1682</v>
      </c>
      <c r="E58" s="157" t="s">
        <v>1126</v>
      </c>
      <c r="F58" s="476">
        <v>8077560.5800000001</v>
      </c>
    </row>
    <row r="59" spans="1:6" s="94" customFormat="1" ht="20.100000000000001" customHeight="1" x14ac:dyDescent="0.25">
      <c r="A59" s="475"/>
      <c r="B59" s="256" t="s">
        <v>1651</v>
      </c>
      <c r="C59" s="256" t="s">
        <v>1651</v>
      </c>
      <c r="D59" s="256" t="s">
        <v>1650</v>
      </c>
      <c r="E59" s="157" t="s">
        <v>1128</v>
      </c>
      <c r="F59" s="476">
        <v>0</v>
      </c>
    </row>
    <row r="60" spans="1:6" s="195" customFormat="1" ht="20.100000000000001" customHeight="1" x14ac:dyDescent="0.25">
      <c r="A60" s="473" t="s">
        <v>1651</v>
      </c>
      <c r="B60" s="258" t="s">
        <v>1679</v>
      </c>
      <c r="C60" s="879" t="s">
        <v>1130</v>
      </c>
      <c r="D60" s="880"/>
      <c r="E60" s="881"/>
      <c r="F60" s="474">
        <f>SUM(F61:F65)</f>
        <v>0</v>
      </c>
    </row>
    <row r="61" spans="1:6" s="94" customFormat="1" ht="20.100000000000001" customHeight="1" x14ac:dyDescent="0.25">
      <c r="A61" s="475"/>
      <c r="B61" s="256" t="s">
        <v>1651</v>
      </c>
      <c r="C61" s="256" t="s">
        <v>1679</v>
      </c>
      <c r="D61" s="256" t="s">
        <v>1678</v>
      </c>
      <c r="E61" s="157" t="s">
        <v>1132</v>
      </c>
      <c r="F61" s="476">
        <v>0</v>
      </c>
    </row>
    <row r="62" spans="1:6" s="94" customFormat="1" ht="20.100000000000001" customHeight="1" x14ac:dyDescent="0.25">
      <c r="A62" s="475"/>
      <c r="B62" s="256" t="s">
        <v>1651</v>
      </c>
      <c r="C62" s="256" t="s">
        <v>1679</v>
      </c>
      <c r="D62" s="256" t="s">
        <v>1647</v>
      </c>
      <c r="E62" s="157" t="s">
        <v>1134</v>
      </c>
      <c r="F62" s="476">
        <v>0</v>
      </c>
    </row>
    <row r="63" spans="1:6" s="94" customFormat="1" ht="20.100000000000001" customHeight="1" x14ac:dyDescent="0.25">
      <c r="A63" s="475"/>
      <c r="B63" s="256" t="s">
        <v>1651</v>
      </c>
      <c r="C63" s="256" t="s">
        <v>1679</v>
      </c>
      <c r="D63" s="256" t="s">
        <v>1648</v>
      </c>
      <c r="E63" s="157" t="s">
        <v>1136</v>
      </c>
      <c r="F63" s="476">
        <v>0</v>
      </c>
    </row>
    <row r="64" spans="1:6" s="94" customFormat="1" ht="20.100000000000001" customHeight="1" x14ac:dyDescent="0.25">
      <c r="A64" s="475"/>
      <c r="B64" s="256" t="s">
        <v>1651</v>
      </c>
      <c r="C64" s="256" t="s">
        <v>1679</v>
      </c>
      <c r="D64" s="256" t="s">
        <v>1681</v>
      </c>
      <c r="E64" s="157" t="s">
        <v>1138</v>
      </c>
      <c r="F64" s="476">
        <v>0</v>
      </c>
    </row>
    <row r="65" spans="1:6" s="94" customFormat="1" ht="20.100000000000001" customHeight="1" x14ac:dyDescent="0.25">
      <c r="A65" s="475"/>
      <c r="B65" s="256" t="s">
        <v>1651</v>
      </c>
      <c r="C65" s="256" t="s">
        <v>1679</v>
      </c>
      <c r="D65" s="256" t="s">
        <v>1649</v>
      </c>
      <c r="E65" s="157" t="s">
        <v>1140</v>
      </c>
      <c r="F65" s="476">
        <v>0</v>
      </c>
    </row>
    <row r="66" spans="1:6" s="195" customFormat="1" ht="20.100000000000001" customHeight="1" x14ac:dyDescent="0.25">
      <c r="A66" s="473" t="s">
        <v>1651</v>
      </c>
      <c r="B66" s="258" t="s">
        <v>1680</v>
      </c>
      <c r="C66" s="879" t="s">
        <v>1142</v>
      </c>
      <c r="D66" s="880"/>
      <c r="E66" s="881"/>
      <c r="F66" s="474">
        <f>SUM(F67:F70)</f>
        <v>833082.36</v>
      </c>
    </row>
    <row r="67" spans="1:6" s="94" customFormat="1" ht="20.100000000000001" customHeight="1" x14ac:dyDescent="0.25">
      <c r="A67" s="475"/>
      <c r="B67" s="256" t="s">
        <v>1651</v>
      </c>
      <c r="C67" s="256" t="s">
        <v>1680</v>
      </c>
      <c r="D67" s="256" t="s">
        <v>1678</v>
      </c>
      <c r="E67" s="157" t="s">
        <v>1144</v>
      </c>
      <c r="F67" s="476">
        <v>833082.36</v>
      </c>
    </row>
    <row r="68" spans="1:6" s="94" customFormat="1" ht="20.100000000000001" customHeight="1" x14ac:dyDescent="0.25">
      <c r="A68" s="475"/>
      <c r="B68" s="256" t="s">
        <v>1651</v>
      </c>
      <c r="C68" s="256" t="s">
        <v>1680</v>
      </c>
      <c r="D68" s="256" t="s">
        <v>1647</v>
      </c>
      <c r="E68" s="157" t="s">
        <v>1146</v>
      </c>
      <c r="F68" s="476">
        <v>0</v>
      </c>
    </row>
    <row r="69" spans="1:6" s="94" customFormat="1" ht="20.100000000000001" customHeight="1" x14ac:dyDescent="0.25">
      <c r="A69" s="475"/>
      <c r="B69" s="256" t="s">
        <v>1651</v>
      </c>
      <c r="C69" s="256" t="s">
        <v>1680</v>
      </c>
      <c r="D69" s="256" t="s">
        <v>1648</v>
      </c>
      <c r="E69" s="157" t="s">
        <v>1148</v>
      </c>
      <c r="F69" s="476">
        <v>0</v>
      </c>
    </row>
    <row r="70" spans="1:6" s="94" customFormat="1" ht="20.100000000000001" customHeight="1" x14ac:dyDescent="0.25">
      <c r="A70" s="475"/>
      <c r="B70" s="256" t="s">
        <v>1651</v>
      </c>
      <c r="C70" s="256" t="s">
        <v>1680</v>
      </c>
      <c r="D70" s="256" t="s">
        <v>1681</v>
      </c>
      <c r="E70" s="157" t="s">
        <v>1150</v>
      </c>
      <c r="F70" s="476">
        <v>0</v>
      </c>
    </row>
    <row r="71" spans="1:6" s="195" customFormat="1" ht="20.100000000000001" customHeight="1" x14ac:dyDescent="0.25">
      <c r="A71" s="473" t="s">
        <v>1651</v>
      </c>
      <c r="B71" s="258" t="s">
        <v>1685</v>
      </c>
      <c r="C71" s="879" t="s">
        <v>1152</v>
      </c>
      <c r="D71" s="880"/>
      <c r="E71" s="881"/>
      <c r="F71" s="474">
        <f>SUM(F72:F77)</f>
        <v>0</v>
      </c>
    </row>
    <row r="72" spans="1:6" s="94" customFormat="1" ht="20.100000000000001" customHeight="1" x14ac:dyDescent="0.25">
      <c r="A72" s="475"/>
      <c r="B72" s="256" t="s">
        <v>1651</v>
      </c>
      <c r="C72" s="256" t="s">
        <v>1685</v>
      </c>
      <c r="D72" s="256" t="s">
        <v>1678</v>
      </c>
      <c r="E72" s="157" t="s">
        <v>1154</v>
      </c>
      <c r="F72" s="476">
        <v>0</v>
      </c>
    </row>
    <row r="73" spans="1:6" s="94" customFormat="1" ht="20.100000000000001" customHeight="1" x14ac:dyDescent="0.25">
      <c r="A73" s="475"/>
      <c r="B73" s="256" t="s">
        <v>1651</v>
      </c>
      <c r="C73" s="256" t="s">
        <v>1685</v>
      </c>
      <c r="D73" s="256" t="s">
        <v>1647</v>
      </c>
      <c r="E73" s="157" t="s">
        <v>1156</v>
      </c>
      <c r="F73" s="476">
        <v>0</v>
      </c>
    </row>
    <row r="74" spans="1:6" s="94" customFormat="1" ht="20.100000000000001" customHeight="1" x14ac:dyDescent="0.25">
      <c r="A74" s="475"/>
      <c r="B74" s="256" t="s">
        <v>1651</v>
      </c>
      <c r="C74" s="256" t="s">
        <v>1685</v>
      </c>
      <c r="D74" s="256" t="s">
        <v>1648</v>
      </c>
      <c r="E74" s="157" t="s">
        <v>1158</v>
      </c>
      <c r="F74" s="476">
        <v>0</v>
      </c>
    </row>
    <row r="75" spans="1:6" s="94" customFormat="1" ht="20.100000000000001" customHeight="1" x14ac:dyDescent="0.25">
      <c r="A75" s="475"/>
      <c r="B75" s="256" t="s">
        <v>1651</v>
      </c>
      <c r="C75" s="256" t="s">
        <v>1685</v>
      </c>
      <c r="D75" s="256" t="s">
        <v>1681</v>
      </c>
      <c r="E75" s="157" t="s">
        <v>1160</v>
      </c>
      <c r="F75" s="476">
        <v>0</v>
      </c>
    </row>
    <row r="76" spans="1:6" s="94" customFormat="1" ht="20.100000000000001" customHeight="1" x14ac:dyDescent="0.25">
      <c r="A76" s="475"/>
      <c r="B76" s="256" t="s">
        <v>1651</v>
      </c>
      <c r="C76" s="256" t="s">
        <v>1685</v>
      </c>
      <c r="D76" s="256" t="s">
        <v>1649</v>
      </c>
      <c r="E76" s="157" t="s">
        <v>1162</v>
      </c>
      <c r="F76" s="476">
        <v>0</v>
      </c>
    </row>
    <row r="77" spans="1:6" s="94" customFormat="1" ht="20.100000000000001" customHeight="1" x14ac:dyDescent="0.25">
      <c r="A77" s="475"/>
      <c r="B77" s="256" t="s">
        <v>1651</v>
      </c>
      <c r="C77" s="256" t="s">
        <v>1685</v>
      </c>
      <c r="D77" s="256" t="s">
        <v>1682</v>
      </c>
      <c r="E77" s="157" t="s">
        <v>1164</v>
      </c>
      <c r="F77" s="476">
        <v>0</v>
      </c>
    </row>
    <row r="78" spans="1:6" s="195" customFormat="1" ht="20.100000000000001" customHeight="1" x14ac:dyDescent="0.25">
      <c r="A78" s="473" t="s">
        <v>1651</v>
      </c>
      <c r="B78" s="258" t="s">
        <v>1686</v>
      </c>
      <c r="C78" s="879" t="s">
        <v>1166</v>
      </c>
      <c r="D78" s="880"/>
      <c r="E78" s="881"/>
      <c r="F78" s="474">
        <f>SUM(F79:F87)</f>
        <v>0</v>
      </c>
    </row>
    <row r="79" spans="1:6" s="94" customFormat="1" ht="20.100000000000001" customHeight="1" x14ac:dyDescent="0.25">
      <c r="A79" s="475"/>
      <c r="B79" s="256" t="s">
        <v>1651</v>
      </c>
      <c r="C79" s="256" t="s">
        <v>1686</v>
      </c>
      <c r="D79" s="256" t="s">
        <v>1678</v>
      </c>
      <c r="E79" s="157" t="s">
        <v>1168</v>
      </c>
      <c r="F79" s="476">
        <v>0</v>
      </c>
    </row>
    <row r="80" spans="1:6" s="94" customFormat="1" ht="20.100000000000001" customHeight="1" x14ac:dyDescent="0.25">
      <c r="A80" s="475"/>
      <c r="B80" s="256" t="s">
        <v>1651</v>
      </c>
      <c r="C80" s="256" t="s">
        <v>1686</v>
      </c>
      <c r="D80" s="256" t="s">
        <v>1647</v>
      </c>
      <c r="E80" s="157" t="s">
        <v>1170</v>
      </c>
      <c r="F80" s="476">
        <v>0</v>
      </c>
    </row>
    <row r="81" spans="1:6" s="94" customFormat="1" ht="20.100000000000001" customHeight="1" x14ac:dyDescent="0.25">
      <c r="A81" s="475"/>
      <c r="B81" s="256" t="s">
        <v>1651</v>
      </c>
      <c r="C81" s="256" t="s">
        <v>1686</v>
      </c>
      <c r="D81" s="256" t="s">
        <v>1648</v>
      </c>
      <c r="E81" s="157" t="s">
        <v>1172</v>
      </c>
      <c r="F81" s="476">
        <v>0</v>
      </c>
    </row>
    <row r="82" spans="1:6" s="94" customFormat="1" ht="20.100000000000001" customHeight="1" x14ac:dyDescent="0.25">
      <c r="A82" s="475"/>
      <c r="B82" s="256" t="s">
        <v>1651</v>
      </c>
      <c r="C82" s="256" t="s">
        <v>1686</v>
      </c>
      <c r="D82" s="256" t="s">
        <v>1681</v>
      </c>
      <c r="E82" s="157" t="s">
        <v>1174</v>
      </c>
      <c r="F82" s="476">
        <v>0</v>
      </c>
    </row>
    <row r="83" spans="1:6" s="94" customFormat="1" ht="20.100000000000001" customHeight="1" x14ac:dyDescent="0.25">
      <c r="A83" s="475"/>
      <c r="B83" s="256" t="s">
        <v>1651</v>
      </c>
      <c r="C83" s="256" t="s">
        <v>1686</v>
      </c>
      <c r="D83" s="256" t="s">
        <v>1649</v>
      </c>
      <c r="E83" s="157" t="s">
        <v>1176</v>
      </c>
      <c r="F83" s="476">
        <v>0</v>
      </c>
    </row>
    <row r="84" spans="1:6" s="94" customFormat="1" ht="20.100000000000001" customHeight="1" x14ac:dyDescent="0.25">
      <c r="A84" s="475"/>
      <c r="B84" s="256" t="s">
        <v>1651</v>
      </c>
      <c r="C84" s="256" t="s">
        <v>1686</v>
      </c>
      <c r="D84" s="256" t="s">
        <v>1682</v>
      </c>
      <c r="E84" s="157" t="s">
        <v>1178</v>
      </c>
      <c r="F84" s="476">
        <v>0</v>
      </c>
    </row>
    <row r="85" spans="1:6" s="94" customFormat="1" ht="20.100000000000001" customHeight="1" x14ac:dyDescent="0.25">
      <c r="A85" s="475"/>
      <c r="B85" s="256" t="s">
        <v>1651</v>
      </c>
      <c r="C85" s="256" t="s">
        <v>1686</v>
      </c>
      <c r="D85" s="256" t="s">
        <v>1650</v>
      </c>
      <c r="E85" s="157" t="s">
        <v>1180</v>
      </c>
      <c r="F85" s="476">
        <v>0</v>
      </c>
    </row>
    <row r="86" spans="1:6" s="94" customFormat="1" ht="20.100000000000001" customHeight="1" x14ac:dyDescent="0.25">
      <c r="A86" s="475"/>
      <c r="B86" s="256" t="s">
        <v>1651</v>
      </c>
      <c r="C86" s="256" t="s">
        <v>1686</v>
      </c>
      <c r="D86" s="256" t="s">
        <v>1683</v>
      </c>
      <c r="E86" s="157" t="s">
        <v>1330</v>
      </c>
      <c r="F86" s="476">
        <v>0</v>
      </c>
    </row>
    <row r="87" spans="1:6" s="94" customFormat="1" ht="20.100000000000001" customHeight="1" x14ac:dyDescent="0.25">
      <c r="A87" s="475"/>
      <c r="B87" s="256" t="s">
        <v>1651</v>
      </c>
      <c r="C87" s="256" t="s">
        <v>1686</v>
      </c>
      <c r="D87" s="256" t="s">
        <v>1684</v>
      </c>
      <c r="E87" s="157" t="s">
        <v>1665</v>
      </c>
      <c r="F87" s="476">
        <v>0</v>
      </c>
    </row>
    <row r="88" spans="1:6" s="195" customFormat="1" ht="20.100000000000001" customHeight="1" x14ac:dyDescent="0.25">
      <c r="A88" s="473" t="s">
        <v>1651</v>
      </c>
      <c r="B88" s="258" t="s">
        <v>1687</v>
      </c>
      <c r="C88" s="879" t="s">
        <v>1186</v>
      </c>
      <c r="D88" s="880"/>
      <c r="E88" s="881"/>
      <c r="F88" s="474">
        <f>SUM(F89)</f>
        <v>0</v>
      </c>
    </row>
    <row r="89" spans="1:6" s="94" customFormat="1" ht="20.100000000000001" customHeight="1" x14ac:dyDescent="0.25">
      <c r="A89" s="475"/>
      <c r="B89" s="256" t="s">
        <v>1651</v>
      </c>
      <c r="C89" s="256" t="s">
        <v>1687</v>
      </c>
      <c r="D89" s="256" t="s">
        <v>1678</v>
      </c>
      <c r="E89" s="157" t="s">
        <v>1188</v>
      </c>
      <c r="F89" s="476">
        <v>0</v>
      </c>
    </row>
    <row r="90" spans="1:6" s="195" customFormat="1" ht="20.100000000000001" customHeight="1" x14ac:dyDescent="0.25">
      <c r="A90" s="471" t="s">
        <v>1648</v>
      </c>
      <c r="B90" s="882" t="s">
        <v>1190</v>
      </c>
      <c r="C90" s="883"/>
      <c r="D90" s="883"/>
      <c r="E90" s="884"/>
      <c r="F90" s="472">
        <f>SUM(F91+F94+F101+F108+F112+F119+F121+F124+F129)</f>
        <v>0</v>
      </c>
    </row>
    <row r="91" spans="1:6" s="195" customFormat="1" ht="20.100000000000001" customHeight="1" x14ac:dyDescent="0.25">
      <c r="A91" s="473" t="s">
        <v>1679</v>
      </c>
      <c r="B91" s="258" t="s">
        <v>1646</v>
      </c>
      <c r="C91" s="879" t="s">
        <v>1192</v>
      </c>
      <c r="D91" s="880"/>
      <c r="E91" s="881"/>
      <c r="F91" s="474">
        <f>SUM(F92:F93)</f>
        <v>0</v>
      </c>
    </row>
    <row r="92" spans="1:6" s="94" customFormat="1" ht="20.100000000000001" customHeight="1" x14ac:dyDescent="0.25">
      <c r="A92" s="475"/>
      <c r="B92" s="256" t="s">
        <v>1679</v>
      </c>
      <c r="C92" s="256" t="s">
        <v>1646</v>
      </c>
      <c r="D92" s="256" t="s">
        <v>1678</v>
      </c>
      <c r="E92" s="157" t="s">
        <v>1194</v>
      </c>
      <c r="F92" s="476">
        <v>0</v>
      </c>
    </row>
    <row r="93" spans="1:6" s="94" customFormat="1" ht="20.100000000000001" customHeight="1" x14ac:dyDescent="0.25">
      <c r="A93" s="475"/>
      <c r="B93" s="256" t="s">
        <v>1679</v>
      </c>
      <c r="C93" s="256" t="s">
        <v>1646</v>
      </c>
      <c r="D93" s="256" t="s">
        <v>1647</v>
      </c>
      <c r="E93" s="157" t="s">
        <v>1196</v>
      </c>
      <c r="F93" s="476">
        <v>0</v>
      </c>
    </row>
    <row r="94" spans="1:6" s="195" customFormat="1" ht="20.100000000000001" customHeight="1" x14ac:dyDescent="0.25">
      <c r="A94" s="473" t="s">
        <v>1679</v>
      </c>
      <c r="B94" s="258" t="s">
        <v>1651</v>
      </c>
      <c r="C94" s="879" t="s">
        <v>1198</v>
      </c>
      <c r="D94" s="880"/>
      <c r="E94" s="881"/>
      <c r="F94" s="474">
        <f>SUM(F95:F100)</f>
        <v>0</v>
      </c>
    </row>
    <row r="95" spans="1:6" s="94" customFormat="1" ht="20.100000000000001" customHeight="1" x14ac:dyDescent="0.25">
      <c r="A95" s="475"/>
      <c r="B95" s="256" t="s">
        <v>1679</v>
      </c>
      <c r="C95" s="256" t="s">
        <v>1651</v>
      </c>
      <c r="D95" s="256" t="s">
        <v>1678</v>
      </c>
      <c r="E95" s="157" t="s">
        <v>1200</v>
      </c>
      <c r="F95" s="476">
        <v>0</v>
      </c>
    </row>
    <row r="96" spans="1:6" s="94" customFormat="1" ht="20.100000000000001" customHeight="1" x14ac:dyDescent="0.25">
      <c r="A96" s="475"/>
      <c r="B96" s="256" t="s">
        <v>1679</v>
      </c>
      <c r="C96" s="256" t="s">
        <v>1651</v>
      </c>
      <c r="D96" s="256" t="s">
        <v>1647</v>
      </c>
      <c r="E96" s="157" t="s">
        <v>1202</v>
      </c>
      <c r="F96" s="476">
        <v>0</v>
      </c>
    </row>
    <row r="97" spans="1:6" s="94" customFormat="1" ht="20.100000000000001" customHeight="1" x14ac:dyDescent="0.25">
      <c r="A97" s="475"/>
      <c r="B97" s="256" t="s">
        <v>1679</v>
      </c>
      <c r="C97" s="256" t="s">
        <v>1651</v>
      </c>
      <c r="D97" s="256" t="s">
        <v>1648</v>
      </c>
      <c r="E97" s="157" t="s">
        <v>1204</v>
      </c>
      <c r="F97" s="476">
        <v>0</v>
      </c>
    </row>
    <row r="98" spans="1:6" s="94" customFormat="1" ht="20.100000000000001" customHeight="1" x14ac:dyDescent="0.25">
      <c r="A98" s="475"/>
      <c r="B98" s="256" t="s">
        <v>1679</v>
      </c>
      <c r="C98" s="256" t="s">
        <v>1651</v>
      </c>
      <c r="D98" s="256" t="s">
        <v>1681</v>
      </c>
      <c r="E98" s="157" t="s">
        <v>1206</v>
      </c>
      <c r="F98" s="476">
        <v>0</v>
      </c>
    </row>
    <row r="99" spans="1:6" s="94" customFormat="1" ht="20.100000000000001" customHeight="1" x14ac:dyDescent="0.25">
      <c r="A99" s="475"/>
      <c r="B99" s="256" t="s">
        <v>1679</v>
      </c>
      <c r="C99" s="256" t="s">
        <v>1651</v>
      </c>
      <c r="D99" s="256" t="s">
        <v>1649</v>
      </c>
      <c r="E99" s="157" t="s">
        <v>1208</v>
      </c>
      <c r="F99" s="476">
        <v>0</v>
      </c>
    </row>
    <row r="100" spans="1:6" s="94" customFormat="1" ht="20.100000000000001" customHeight="1" x14ac:dyDescent="0.25">
      <c r="A100" s="475"/>
      <c r="B100" s="256" t="s">
        <v>1679</v>
      </c>
      <c r="C100" s="256" t="s">
        <v>1651</v>
      </c>
      <c r="D100" s="256" t="s">
        <v>1682</v>
      </c>
      <c r="E100" s="157" t="s">
        <v>1666</v>
      </c>
      <c r="F100" s="476">
        <v>0</v>
      </c>
    </row>
    <row r="101" spans="1:6" s="195" customFormat="1" ht="20.100000000000001" customHeight="1" x14ac:dyDescent="0.25">
      <c r="A101" s="473" t="s">
        <v>1679</v>
      </c>
      <c r="B101" s="258" t="s">
        <v>1679</v>
      </c>
      <c r="C101" s="879" t="s">
        <v>1212</v>
      </c>
      <c r="D101" s="880"/>
      <c r="E101" s="881"/>
      <c r="F101" s="474">
        <f>SUM(F102:F107)</f>
        <v>0</v>
      </c>
    </row>
    <row r="102" spans="1:6" s="94" customFormat="1" ht="20.100000000000001" customHeight="1" x14ac:dyDescent="0.25">
      <c r="A102" s="475"/>
      <c r="B102" s="256" t="s">
        <v>1679</v>
      </c>
      <c r="C102" s="256" t="s">
        <v>1679</v>
      </c>
      <c r="D102" s="256" t="s">
        <v>1678</v>
      </c>
      <c r="E102" s="157" t="s">
        <v>1214</v>
      </c>
      <c r="F102" s="476">
        <v>0</v>
      </c>
    </row>
    <row r="103" spans="1:6" s="94" customFormat="1" ht="20.100000000000001" customHeight="1" x14ac:dyDescent="0.25">
      <c r="A103" s="475"/>
      <c r="B103" s="256" t="s">
        <v>1679</v>
      </c>
      <c r="C103" s="256" t="s">
        <v>1679</v>
      </c>
      <c r="D103" s="256" t="s">
        <v>1647</v>
      </c>
      <c r="E103" s="157" t="s">
        <v>1667</v>
      </c>
      <c r="F103" s="476">
        <v>0</v>
      </c>
    </row>
    <row r="104" spans="1:6" s="94" customFormat="1" ht="20.100000000000001" customHeight="1" x14ac:dyDescent="0.25">
      <c r="A104" s="475"/>
      <c r="B104" s="256" t="s">
        <v>1679</v>
      </c>
      <c r="C104" s="256" t="s">
        <v>1679</v>
      </c>
      <c r="D104" s="256" t="s">
        <v>1648</v>
      </c>
      <c r="E104" s="157" t="s">
        <v>1218</v>
      </c>
      <c r="F104" s="476">
        <v>0</v>
      </c>
    </row>
    <row r="105" spans="1:6" s="94" customFormat="1" ht="20.100000000000001" customHeight="1" x14ac:dyDescent="0.25">
      <c r="A105" s="475"/>
      <c r="B105" s="256" t="s">
        <v>1679</v>
      </c>
      <c r="C105" s="256" t="s">
        <v>1679</v>
      </c>
      <c r="D105" s="256" t="s">
        <v>1681</v>
      </c>
      <c r="E105" s="157" t="s">
        <v>1220</v>
      </c>
      <c r="F105" s="476">
        <v>0</v>
      </c>
    </row>
    <row r="106" spans="1:6" s="94" customFormat="1" ht="20.100000000000001" customHeight="1" x14ac:dyDescent="0.25">
      <c r="A106" s="475"/>
      <c r="B106" s="256" t="s">
        <v>1679</v>
      </c>
      <c r="C106" s="256" t="s">
        <v>1679</v>
      </c>
      <c r="D106" s="256" t="s">
        <v>1649</v>
      </c>
      <c r="E106" s="157" t="s">
        <v>1222</v>
      </c>
      <c r="F106" s="476">
        <v>0</v>
      </c>
    </row>
    <row r="107" spans="1:6" s="94" customFormat="1" ht="20.100000000000001" customHeight="1" x14ac:dyDescent="0.25">
      <c r="A107" s="475"/>
      <c r="B107" s="256" t="s">
        <v>1679</v>
      </c>
      <c r="C107" s="256" t="s">
        <v>1679</v>
      </c>
      <c r="D107" s="256" t="s">
        <v>1682</v>
      </c>
      <c r="E107" s="157" t="s">
        <v>1224</v>
      </c>
      <c r="F107" s="476">
        <v>0</v>
      </c>
    </row>
    <row r="108" spans="1:6" s="195" customFormat="1" ht="20.100000000000001" customHeight="1" x14ac:dyDescent="0.25">
      <c r="A108" s="473" t="s">
        <v>1679</v>
      </c>
      <c r="B108" s="258" t="s">
        <v>1680</v>
      </c>
      <c r="C108" s="879" t="s">
        <v>1226</v>
      </c>
      <c r="D108" s="880"/>
      <c r="E108" s="881"/>
      <c r="F108" s="474">
        <f>SUM(F109:F111)</f>
        <v>0</v>
      </c>
    </row>
    <row r="109" spans="1:6" s="94" customFormat="1" ht="20.100000000000001" customHeight="1" x14ac:dyDescent="0.25">
      <c r="A109" s="475"/>
      <c r="B109" s="256" t="s">
        <v>1679</v>
      </c>
      <c r="C109" s="256" t="s">
        <v>1680</v>
      </c>
      <c r="D109" s="256" t="s">
        <v>1678</v>
      </c>
      <c r="E109" s="157" t="s">
        <v>1228</v>
      </c>
      <c r="F109" s="476">
        <v>0</v>
      </c>
    </row>
    <row r="110" spans="1:6" s="94" customFormat="1" ht="20.100000000000001" customHeight="1" x14ac:dyDescent="0.25">
      <c r="A110" s="475"/>
      <c r="B110" s="256" t="s">
        <v>1679</v>
      </c>
      <c r="C110" s="256" t="s">
        <v>1680</v>
      </c>
      <c r="D110" s="256" t="s">
        <v>1647</v>
      </c>
      <c r="E110" s="157" t="s">
        <v>1230</v>
      </c>
      <c r="F110" s="476">
        <v>0</v>
      </c>
    </row>
    <row r="111" spans="1:6" s="94" customFormat="1" ht="20.100000000000001" customHeight="1" x14ac:dyDescent="0.25">
      <c r="A111" s="475"/>
      <c r="B111" s="256" t="s">
        <v>1679</v>
      </c>
      <c r="C111" s="256" t="s">
        <v>1680</v>
      </c>
      <c r="D111" s="256" t="s">
        <v>1648</v>
      </c>
      <c r="E111" s="157" t="s">
        <v>1232</v>
      </c>
      <c r="F111" s="476">
        <v>0</v>
      </c>
    </row>
    <row r="112" spans="1:6" s="195" customFormat="1" ht="20.100000000000001" customHeight="1" x14ac:dyDescent="0.25">
      <c r="A112" s="473" t="s">
        <v>1679</v>
      </c>
      <c r="B112" s="258" t="s">
        <v>1685</v>
      </c>
      <c r="C112" s="879" t="s">
        <v>1234</v>
      </c>
      <c r="D112" s="880"/>
      <c r="E112" s="881"/>
      <c r="F112" s="474">
        <f>SUM(F113:F118)</f>
        <v>0</v>
      </c>
    </row>
    <row r="113" spans="1:6" s="94" customFormat="1" ht="20.100000000000001" customHeight="1" x14ac:dyDescent="0.25">
      <c r="A113" s="475"/>
      <c r="B113" s="256" t="s">
        <v>1679</v>
      </c>
      <c r="C113" s="256" t="s">
        <v>1685</v>
      </c>
      <c r="D113" s="256" t="s">
        <v>1678</v>
      </c>
      <c r="E113" s="157" t="s">
        <v>1236</v>
      </c>
      <c r="F113" s="476">
        <v>0</v>
      </c>
    </row>
    <row r="114" spans="1:6" s="94" customFormat="1" ht="20.100000000000001" customHeight="1" x14ac:dyDescent="0.25">
      <c r="A114" s="475"/>
      <c r="B114" s="256" t="s">
        <v>1679</v>
      </c>
      <c r="C114" s="256" t="s">
        <v>1685</v>
      </c>
      <c r="D114" s="256" t="s">
        <v>1647</v>
      </c>
      <c r="E114" s="157" t="s">
        <v>1238</v>
      </c>
      <c r="F114" s="476">
        <v>0</v>
      </c>
    </row>
    <row r="115" spans="1:6" s="94" customFormat="1" ht="20.100000000000001" customHeight="1" x14ac:dyDescent="0.25">
      <c r="A115" s="475"/>
      <c r="B115" s="256" t="s">
        <v>1679</v>
      </c>
      <c r="C115" s="256" t="s">
        <v>1685</v>
      </c>
      <c r="D115" s="256" t="s">
        <v>1648</v>
      </c>
      <c r="E115" s="157" t="s">
        <v>1240</v>
      </c>
      <c r="F115" s="476">
        <v>0</v>
      </c>
    </row>
    <row r="116" spans="1:6" s="94" customFormat="1" ht="20.100000000000001" customHeight="1" x14ac:dyDescent="0.25">
      <c r="A116" s="475"/>
      <c r="B116" s="256" t="s">
        <v>1679</v>
      </c>
      <c r="C116" s="256" t="s">
        <v>1685</v>
      </c>
      <c r="D116" s="256" t="s">
        <v>1681</v>
      </c>
      <c r="E116" s="157" t="s">
        <v>1242</v>
      </c>
      <c r="F116" s="476">
        <v>0</v>
      </c>
    </row>
    <row r="117" spans="1:6" s="94" customFormat="1" ht="20.100000000000001" customHeight="1" x14ac:dyDescent="0.25">
      <c r="A117" s="475"/>
      <c r="B117" s="256" t="s">
        <v>1679</v>
      </c>
      <c r="C117" s="256" t="s">
        <v>1685</v>
      </c>
      <c r="D117" s="256" t="s">
        <v>1649</v>
      </c>
      <c r="E117" s="157" t="s">
        <v>1668</v>
      </c>
      <c r="F117" s="476">
        <v>0</v>
      </c>
    </row>
    <row r="118" spans="1:6" s="94" customFormat="1" ht="20.100000000000001" customHeight="1" x14ac:dyDescent="0.25">
      <c r="A118" s="475"/>
      <c r="B118" s="256" t="s">
        <v>1679</v>
      </c>
      <c r="C118" s="256" t="s">
        <v>1685</v>
      </c>
      <c r="D118" s="256" t="s">
        <v>1682</v>
      </c>
      <c r="E118" s="157" t="s">
        <v>1246</v>
      </c>
      <c r="F118" s="476">
        <v>0</v>
      </c>
    </row>
    <row r="119" spans="1:6" s="195" customFormat="1" ht="20.100000000000001" customHeight="1" x14ac:dyDescent="0.25">
      <c r="A119" s="473" t="s">
        <v>1679</v>
      </c>
      <c r="B119" s="258" t="s">
        <v>1686</v>
      </c>
      <c r="C119" s="879" t="s">
        <v>1669</v>
      </c>
      <c r="D119" s="880"/>
      <c r="E119" s="881"/>
      <c r="F119" s="474">
        <f>SUM(F120)</f>
        <v>0</v>
      </c>
    </row>
    <row r="120" spans="1:6" s="94" customFormat="1" ht="20.100000000000001" customHeight="1" x14ac:dyDescent="0.25">
      <c r="A120" s="475"/>
      <c r="B120" s="256" t="s">
        <v>1679</v>
      </c>
      <c r="C120" s="256" t="s">
        <v>1686</v>
      </c>
      <c r="D120" s="256" t="s">
        <v>1678</v>
      </c>
      <c r="E120" s="157" t="s">
        <v>1250</v>
      </c>
      <c r="F120" s="476">
        <v>0</v>
      </c>
    </row>
    <row r="121" spans="1:6" s="195" customFormat="1" ht="20.100000000000001" customHeight="1" x14ac:dyDescent="0.25">
      <c r="A121" s="473" t="s">
        <v>1679</v>
      </c>
      <c r="B121" s="258" t="s">
        <v>1687</v>
      </c>
      <c r="C121" s="879" t="s">
        <v>1252</v>
      </c>
      <c r="D121" s="880"/>
      <c r="E121" s="881"/>
      <c r="F121" s="474">
        <f>SUM(F122:F123)</f>
        <v>0</v>
      </c>
    </row>
    <row r="122" spans="1:6" s="94" customFormat="1" ht="20.100000000000001" customHeight="1" x14ac:dyDescent="0.25">
      <c r="A122" s="475"/>
      <c r="B122" s="256" t="s">
        <v>1679</v>
      </c>
      <c r="C122" s="256" t="s">
        <v>1687</v>
      </c>
      <c r="D122" s="256" t="s">
        <v>1678</v>
      </c>
      <c r="E122" s="157" t="s">
        <v>1254</v>
      </c>
      <c r="F122" s="476">
        <v>0</v>
      </c>
    </row>
    <row r="123" spans="1:6" s="94" customFormat="1" ht="20.100000000000001" customHeight="1" x14ac:dyDescent="0.25">
      <c r="A123" s="475"/>
      <c r="B123" s="256" t="s">
        <v>1679</v>
      </c>
      <c r="C123" s="256" t="s">
        <v>1687</v>
      </c>
      <c r="D123" s="256" t="s">
        <v>1647</v>
      </c>
      <c r="E123" s="157" t="s">
        <v>1256</v>
      </c>
      <c r="F123" s="476">
        <v>0</v>
      </c>
    </row>
    <row r="124" spans="1:6" s="195" customFormat="1" ht="20.100000000000001" customHeight="1" x14ac:dyDescent="0.25">
      <c r="A124" s="473" t="s">
        <v>1679</v>
      </c>
      <c r="B124" s="258" t="s">
        <v>1688</v>
      </c>
      <c r="C124" s="879" t="s">
        <v>1670</v>
      </c>
      <c r="D124" s="880"/>
      <c r="E124" s="881"/>
      <c r="F124" s="474">
        <f>SUM(F125:F128)</f>
        <v>0</v>
      </c>
    </row>
    <row r="125" spans="1:6" s="94" customFormat="1" ht="20.100000000000001" customHeight="1" x14ac:dyDescent="0.25">
      <c r="A125" s="475"/>
      <c r="B125" s="256" t="s">
        <v>1679</v>
      </c>
      <c r="C125" s="256" t="s">
        <v>1688</v>
      </c>
      <c r="D125" s="256" t="s">
        <v>1678</v>
      </c>
      <c r="E125" s="157" t="s">
        <v>1260</v>
      </c>
      <c r="F125" s="476">
        <v>0</v>
      </c>
    </row>
    <row r="126" spans="1:6" s="94" customFormat="1" ht="20.100000000000001" customHeight="1" x14ac:dyDescent="0.25">
      <c r="A126" s="475"/>
      <c r="B126" s="256" t="s">
        <v>1679</v>
      </c>
      <c r="C126" s="256" t="s">
        <v>1688</v>
      </c>
      <c r="D126" s="256" t="s">
        <v>1647</v>
      </c>
      <c r="E126" s="157" t="s">
        <v>1262</v>
      </c>
      <c r="F126" s="476">
        <v>0</v>
      </c>
    </row>
    <row r="127" spans="1:6" s="94" customFormat="1" ht="20.100000000000001" customHeight="1" x14ac:dyDescent="0.25">
      <c r="A127" s="475"/>
      <c r="B127" s="256" t="s">
        <v>1679</v>
      </c>
      <c r="C127" s="256" t="s">
        <v>1688</v>
      </c>
      <c r="D127" s="256" t="s">
        <v>1648</v>
      </c>
      <c r="E127" s="157" t="s">
        <v>1264</v>
      </c>
      <c r="F127" s="476">
        <v>0</v>
      </c>
    </row>
    <row r="128" spans="1:6" s="94" customFormat="1" ht="20.100000000000001" customHeight="1" x14ac:dyDescent="0.25">
      <c r="A128" s="475"/>
      <c r="B128" s="256" t="s">
        <v>1679</v>
      </c>
      <c r="C128" s="256" t="s">
        <v>1688</v>
      </c>
      <c r="D128" s="256" t="s">
        <v>1681</v>
      </c>
      <c r="E128" s="157" t="s">
        <v>1266</v>
      </c>
      <c r="F128" s="476">
        <v>0</v>
      </c>
    </row>
    <row r="129" spans="1:6" s="195" customFormat="1" ht="20.100000000000001" customHeight="1" x14ac:dyDescent="0.25">
      <c r="A129" s="473" t="s">
        <v>1679</v>
      </c>
      <c r="B129" s="258" t="s">
        <v>1689</v>
      </c>
      <c r="C129" s="879" t="s">
        <v>1268</v>
      </c>
      <c r="D129" s="880"/>
      <c r="E129" s="881"/>
      <c r="F129" s="474">
        <f>SUM(F130:F132)</f>
        <v>0</v>
      </c>
    </row>
    <row r="130" spans="1:6" s="94" customFormat="1" ht="20.100000000000001" customHeight="1" x14ac:dyDescent="0.25">
      <c r="A130" s="475"/>
      <c r="B130" s="256" t="s">
        <v>1679</v>
      </c>
      <c r="C130" s="256" t="s">
        <v>1689</v>
      </c>
      <c r="D130" s="256" t="s">
        <v>1678</v>
      </c>
      <c r="E130" s="157" t="s">
        <v>1270</v>
      </c>
      <c r="F130" s="476">
        <v>0</v>
      </c>
    </row>
    <row r="131" spans="1:6" s="94" customFormat="1" ht="20.100000000000001" customHeight="1" x14ac:dyDescent="0.25">
      <c r="A131" s="475"/>
      <c r="B131" s="256" t="s">
        <v>1679</v>
      </c>
      <c r="C131" s="256" t="s">
        <v>1689</v>
      </c>
      <c r="D131" s="256" t="s">
        <v>1647</v>
      </c>
      <c r="E131" s="157" t="s">
        <v>1272</v>
      </c>
      <c r="F131" s="476">
        <v>0</v>
      </c>
    </row>
    <row r="132" spans="1:6" s="94" customFormat="1" ht="20.100000000000001" customHeight="1" x14ac:dyDescent="0.25">
      <c r="A132" s="475"/>
      <c r="B132" s="256" t="s">
        <v>1679</v>
      </c>
      <c r="C132" s="256" t="s">
        <v>1689</v>
      </c>
      <c r="D132" s="256" t="s">
        <v>1648</v>
      </c>
      <c r="E132" s="157" t="s">
        <v>1274</v>
      </c>
      <c r="F132" s="476">
        <v>0</v>
      </c>
    </row>
    <row r="133" spans="1:6" s="195" customFormat="1" ht="20.100000000000001" customHeight="1" x14ac:dyDescent="0.25">
      <c r="A133" s="471" t="s">
        <v>1681</v>
      </c>
      <c r="B133" s="882" t="s">
        <v>1671</v>
      </c>
      <c r="C133" s="883"/>
      <c r="D133" s="883"/>
      <c r="E133" s="884"/>
      <c r="F133" s="472">
        <f>SUM(F134+F137+F141+F146)</f>
        <v>0</v>
      </c>
    </row>
    <row r="134" spans="1:6" s="195" customFormat="1" ht="20.100000000000001" customHeight="1" x14ac:dyDescent="0.25">
      <c r="A134" s="473" t="s">
        <v>1680</v>
      </c>
      <c r="B134" s="258" t="s">
        <v>1646</v>
      </c>
      <c r="C134" s="879" t="s">
        <v>1672</v>
      </c>
      <c r="D134" s="880"/>
      <c r="E134" s="881"/>
      <c r="F134" s="474">
        <f>SUM(F135:F136)</f>
        <v>0</v>
      </c>
    </row>
    <row r="135" spans="1:6" s="94" customFormat="1" ht="20.100000000000001" customHeight="1" x14ac:dyDescent="0.25">
      <c r="A135" s="475"/>
      <c r="B135" s="256" t="s">
        <v>1680</v>
      </c>
      <c r="C135" s="256" t="s">
        <v>1646</v>
      </c>
      <c r="D135" s="256" t="s">
        <v>1678</v>
      </c>
      <c r="E135" s="157" t="s">
        <v>1280</v>
      </c>
      <c r="F135" s="476">
        <v>0</v>
      </c>
    </row>
    <row r="136" spans="1:6" s="94" customFormat="1" ht="20.100000000000001" customHeight="1" x14ac:dyDescent="0.25">
      <c r="A136" s="475"/>
      <c r="B136" s="256" t="s">
        <v>1680</v>
      </c>
      <c r="C136" s="256" t="s">
        <v>1646</v>
      </c>
      <c r="D136" s="256" t="s">
        <v>1647</v>
      </c>
      <c r="E136" s="157" t="s">
        <v>1282</v>
      </c>
      <c r="F136" s="476">
        <v>0</v>
      </c>
    </row>
    <row r="137" spans="1:6" s="195" customFormat="1" ht="26.25" customHeight="1" x14ac:dyDescent="0.25">
      <c r="A137" s="473" t="s">
        <v>1680</v>
      </c>
      <c r="B137" s="258" t="s">
        <v>1651</v>
      </c>
      <c r="C137" s="879" t="s">
        <v>1284</v>
      </c>
      <c r="D137" s="880"/>
      <c r="E137" s="881"/>
      <c r="F137" s="474">
        <f>SUM(F138:F140)</f>
        <v>0</v>
      </c>
    </row>
    <row r="138" spans="1:6" s="94" customFormat="1" ht="20.100000000000001" customHeight="1" x14ac:dyDescent="0.25">
      <c r="A138" s="475"/>
      <c r="B138" s="256" t="s">
        <v>1680</v>
      </c>
      <c r="C138" s="256" t="s">
        <v>1651</v>
      </c>
      <c r="D138" s="256" t="s">
        <v>1678</v>
      </c>
      <c r="E138" s="157" t="s">
        <v>1673</v>
      </c>
      <c r="F138" s="476">
        <v>0</v>
      </c>
    </row>
    <row r="139" spans="1:6" s="94" customFormat="1" ht="20.100000000000001" customHeight="1" x14ac:dyDescent="0.25">
      <c r="A139" s="475"/>
      <c r="B139" s="256" t="s">
        <v>1680</v>
      </c>
      <c r="C139" s="256" t="s">
        <v>1651</v>
      </c>
      <c r="D139" s="256" t="s">
        <v>1647</v>
      </c>
      <c r="E139" s="157" t="s">
        <v>1674</v>
      </c>
      <c r="F139" s="476">
        <v>0</v>
      </c>
    </row>
    <row r="140" spans="1:6" s="94" customFormat="1" ht="20.100000000000001" customHeight="1" x14ac:dyDescent="0.25">
      <c r="A140" s="475"/>
      <c r="B140" s="256" t="s">
        <v>1680</v>
      </c>
      <c r="C140" s="256" t="s">
        <v>1651</v>
      </c>
      <c r="D140" s="256" t="s">
        <v>1648</v>
      </c>
      <c r="E140" s="157" t="s">
        <v>1675</v>
      </c>
      <c r="F140" s="476">
        <v>0</v>
      </c>
    </row>
    <row r="141" spans="1:6" s="195" customFormat="1" ht="20.100000000000001" customHeight="1" x14ac:dyDescent="0.25">
      <c r="A141" s="478" t="s">
        <v>1680</v>
      </c>
      <c r="B141" s="258" t="s">
        <v>1679</v>
      </c>
      <c r="C141" s="879" t="s">
        <v>1292</v>
      </c>
      <c r="D141" s="880"/>
      <c r="E141" s="881"/>
      <c r="F141" s="474">
        <f>SUM(F142:F145)</f>
        <v>0</v>
      </c>
    </row>
    <row r="142" spans="1:6" s="94" customFormat="1" ht="20.100000000000001" customHeight="1" x14ac:dyDescent="0.25">
      <c r="A142" s="475"/>
      <c r="B142" s="256" t="s">
        <v>1680</v>
      </c>
      <c r="C142" s="256" t="s">
        <v>1679</v>
      </c>
      <c r="D142" s="256" t="s">
        <v>1678</v>
      </c>
      <c r="E142" s="157" t="s">
        <v>1294</v>
      </c>
      <c r="F142" s="476">
        <v>0</v>
      </c>
    </row>
    <row r="143" spans="1:6" s="94" customFormat="1" ht="20.100000000000001" customHeight="1" x14ac:dyDescent="0.25">
      <c r="A143" s="475"/>
      <c r="B143" s="256" t="s">
        <v>1680</v>
      </c>
      <c r="C143" s="256" t="s">
        <v>1679</v>
      </c>
      <c r="D143" s="256" t="s">
        <v>1647</v>
      </c>
      <c r="E143" s="157" t="s">
        <v>1676</v>
      </c>
      <c r="F143" s="476">
        <v>0</v>
      </c>
    </row>
    <row r="144" spans="1:6" s="94" customFormat="1" ht="20.100000000000001" customHeight="1" x14ac:dyDescent="0.25">
      <c r="A144" s="475"/>
      <c r="B144" s="256" t="s">
        <v>1680</v>
      </c>
      <c r="C144" s="256" t="s">
        <v>1679</v>
      </c>
      <c r="D144" s="256" t="s">
        <v>1648</v>
      </c>
      <c r="E144" s="157" t="s">
        <v>1298</v>
      </c>
      <c r="F144" s="476">
        <v>0</v>
      </c>
    </row>
    <row r="145" spans="1:7" s="94" customFormat="1" ht="20.100000000000001" customHeight="1" x14ac:dyDescent="0.25">
      <c r="A145" s="475"/>
      <c r="B145" s="256" t="s">
        <v>1680</v>
      </c>
      <c r="C145" s="256" t="s">
        <v>1679</v>
      </c>
      <c r="D145" s="256" t="s">
        <v>1681</v>
      </c>
      <c r="E145" s="157" t="s">
        <v>1300</v>
      </c>
      <c r="F145" s="476">
        <v>0</v>
      </c>
    </row>
    <row r="146" spans="1:7" s="195" customFormat="1" ht="20.100000000000001" customHeight="1" x14ac:dyDescent="0.25">
      <c r="A146" s="473" t="s">
        <v>1680</v>
      </c>
      <c r="B146" s="258" t="s">
        <v>1680</v>
      </c>
      <c r="C146" s="879" t="s">
        <v>1302</v>
      </c>
      <c r="D146" s="880"/>
      <c r="E146" s="881"/>
      <c r="F146" s="474">
        <f>SUM(F147)</f>
        <v>0</v>
      </c>
    </row>
    <row r="147" spans="1:7" s="94" customFormat="1" ht="20.100000000000001" customHeight="1" x14ac:dyDescent="0.25">
      <c r="A147" s="475"/>
      <c r="B147" s="256" t="s">
        <v>1680</v>
      </c>
      <c r="C147" s="256" t="s">
        <v>1680</v>
      </c>
      <c r="D147" s="256" t="s">
        <v>1678</v>
      </c>
      <c r="E147" s="157" t="s">
        <v>1677</v>
      </c>
      <c r="F147" s="476">
        <v>0</v>
      </c>
    </row>
    <row r="148" spans="1:7" s="94" customFormat="1" ht="3.75" customHeight="1" x14ac:dyDescent="0.25">
      <c r="A148" s="479"/>
      <c r="B148" s="453"/>
      <c r="C148" s="453"/>
      <c r="D148" s="453"/>
      <c r="E148" s="454"/>
      <c r="F148" s="480"/>
    </row>
    <row r="149" spans="1:7" s="194" customFormat="1" ht="22.5" customHeight="1" x14ac:dyDescent="0.25">
      <c r="A149" s="885" t="s">
        <v>1</v>
      </c>
      <c r="B149" s="886"/>
      <c r="C149" s="886"/>
      <c r="D149" s="886"/>
      <c r="E149" s="887"/>
      <c r="F149" s="481">
        <f>SUM(F5+F44+F90+F133)</f>
        <v>39762299.359999999</v>
      </c>
      <c r="G149" s="196"/>
    </row>
    <row r="150" spans="1:7" ht="2.25" customHeight="1" x14ac:dyDescent="0.25">
      <c r="A150" s="36"/>
      <c r="B150" s="36"/>
      <c r="C150" s="36"/>
      <c r="D150" s="36"/>
      <c r="E150" s="37"/>
      <c r="F150" s="95"/>
    </row>
    <row r="151" spans="1:7" ht="25.5" hidden="1" customHeight="1" x14ac:dyDescent="0.25">
      <c r="A151" s="36"/>
      <c r="B151" s="36"/>
      <c r="C151" s="36"/>
      <c r="D151" s="36"/>
      <c r="E151" s="37"/>
      <c r="F151" s="95"/>
    </row>
    <row r="152" spans="1:7" ht="25.5" hidden="1" customHeight="1" x14ac:dyDescent="0.25">
      <c r="A152" s="36"/>
      <c r="B152" s="36"/>
      <c r="C152" s="36"/>
      <c r="D152" s="36"/>
      <c r="E152" s="37"/>
      <c r="F152" s="95"/>
    </row>
    <row r="153" spans="1:7" ht="25.5" hidden="1" customHeight="1" x14ac:dyDescent="0.25">
      <c r="A153" s="36"/>
      <c r="B153" s="36"/>
      <c r="C153" s="36"/>
      <c r="D153" s="36"/>
      <c r="E153" s="37"/>
      <c r="F153" s="95"/>
    </row>
    <row r="154" spans="1:7" ht="25.5" hidden="1" customHeight="1" x14ac:dyDescent="0.25">
      <c r="A154" s="36"/>
      <c r="B154" s="36"/>
      <c r="C154" s="36"/>
      <c r="D154" s="36"/>
      <c r="E154" s="37"/>
      <c r="F154" s="95"/>
    </row>
    <row r="155" spans="1:7" ht="25.5" hidden="1" customHeight="1" x14ac:dyDescent="0.25">
      <c r="A155" s="36"/>
      <c r="B155" s="36"/>
      <c r="C155" s="36"/>
      <c r="D155" s="36"/>
      <c r="E155" s="37"/>
      <c r="F155" s="95"/>
    </row>
    <row r="156" spans="1:7" ht="25.5" hidden="1" customHeight="1" x14ac:dyDescent="0.25">
      <c r="A156" s="36"/>
      <c r="B156" s="36"/>
      <c r="C156" s="36"/>
      <c r="D156" s="36"/>
      <c r="E156" s="37"/>
      <c r="F156" s="95"/>
    </row>
    <row r="157" spans="1:7" ht="25.5" hidden="1" customHeight="1" x14ac:dyDescent="0.25">
      <c r="A157" s="36"/>
      <c r="B157" s="36"/>
      <c r="C157" s="36"/>
      <c r="D157" s="36"/>
      <c r="E157" s="37"/>
      <c r="F157" s="95"/>
    </row>
    <row r="158" spans="1:7" ht="25.5" hidden="1" customHeight="1" x14ac:dyDescent="0.25">
      <c r="A158" s="36"/>
      <c r="B158" s="36"/>
      <c r="C158" s="36"/>
      <c r="D158" s="36"/>
      <c r="E158" s="38"/>
      <c r="F158" s="95"/>
    </row>
    <row r="159" spans="1:7" ht="25.5" hidden="1" customHeight="1" x14ac:dyDescent="0.25">
      <c r="A159" s="36"/>
      <c r="B159" s="36"/>
      <c r="C159" s="36"/>
      <c r="D159" s="36"/>
      <c r="E159" s="37"/>
      <c r="F159" s="95"/>
    </row>
    <row r="160" spans="1:7" ht="25.5" hidden="1" customHeight="1" x14ac:dyDescent="0.25">
      <c r="A160" s="36"/>
      <c r="B160" s="36"/>
      <c r="C160" s="36"/>
      <c r="D160" s="36"/>
      <c r="E160" s="37"/>
      <c r="F160" s="95"/>
    </row>
    <row r="161" spans="1:6" ht="25.5" hidden="1" customHeight="1" x14ac:dyDescent="0.25">
      <c r="A161" s="36"/>
      <c r="B161" s="36"/>
      <c r="C161" s="36"/>
      <c r="D161" s="36"/>
      <c r="E161" s="37"/>
      <c r="F161" s="95"/>
    </row>
    <row r="162" spans="1:6" ht="25.5" hidden="1" customHeight="1" x14ac:dyDescent="0.25">
      <c r="A162" s="36"/>
      <c r="B162" s="36"/>
      <c r="C162" s="36"/>
      <c r="D162" s="36"/>
      <c r="E162" s="38"/>
      <c r="F162" s="95"/>
    </row>
    <row r="163" spans="1:6" ht="25.5" hidden="1" customHeight="1" x14ac:dyDescent="0.25">
      <c r="A163" s="36"/>
      <c r="B163" s="36"/>
      <c r="C163" s="36"/>
      <c r="D163" s="36"/>
      <c r="E163" s="37"/>
      <c r="F163" s="95"/>
    </row>
    <row r="164" spans="1:6" ht="25.5" hidden="1" customHeight="1" x14ac:dyDescent="0.25">
      <c r="A164" s="36"/>
      <c r="B164" s="36"/>
      <c r="C164" s="36"/>
      <c r="D164" s="36"/>
      <c r="E164" s="37"/>
      <c r="F164" s="95"/>
    </row>
    <row r="165" spans="1:6" ht="25.5" hidden="1" customHeight="1" x14ac:dyDescent="0.25">
      <c r="A165" s="36"/>
      <c r="B165" s="36"/>
      <c r="C165" s="36"/>
      <c r="D165" s="36"/>
      <c r="E165" s="37"/>
      <c r="F165" s="95"/>
    </row>
    <row r="166" spans="1:6" ht="25.5" hidden="1" customHeight="1" x14ac:dyDescent="0.25">
      <c r="A166" s="36"/>
      <c r="B166" s="36"/>
      <c r="C166" s="36"/>
      <c r="D166" s="36"/>
      <c r="E166" s="37"/>
      <c r="F166" s="95"/>
    </row>
    <row r="167" spans="1:6" ht="25.5" hidden="1" customHeight="1" x14ac:dyDescent="0.25">
      <c r="A167" s="36"/>
      <c r="B167" s="36"/>
      <c r="C167" s="36"/>
      <c r="D167" s="36"/>
      <c r="E167" s="37"/>
      <c r="F167" s="95"/>
    </row>
    <row r="168" spans="1:6" ht="25.5" hidden="1" customHeight="1" x14ac:dyDescent="0.25">
      <c r="A168" s="36"/>
      <c r="B168" s="36"/>
      <c r="C168" s="36"/>
      <c r="D168" s="36"/>
      <c r="E168" s="37"/>
      <c r="F168" s="95"/>
    </row>
    <row r="169" spans="1:6" ht="25.5" hidden="1" customHeight="1" x14ac:dyDescent="0.25">
      <c r="A169" s="36"/>
      <c r="B169" s="36"/>
      <c r="C169" s="36"/>
      <c r="D169" s="36"/>
      <c r="E169" s="37"/>
      <c r="F169" s="95"/>
    </row>
    <row r="170" spans="1:6" ht="25.5" hidden="1" customHeight="1" x14ac:dyDescent="0.25">
      <c r="A170" s="36"/>
      <c r="B170" s="36"/>
      <c r="C170" s="36"/>
      <c r="D170" s="36"/>
      <c r="E170" s="37"/>
      <c r="F170" s="95"/>
    </row>
    <row r="171" spans="1:6" ht="25.5" hidden="1" customHeight="1" x14ac:dyDescent="0.25">
      <c r="A171" s="36"/>
      <c r="B171" s="36"/>
      <c r="C171" s="36"/>
      <c r="D171" s="36"/>
      <c r="E171" s="37"/>
      <c r="F171" s="95"/>
    </row>
    <row r="172" spans="1:6" ht="25.5" hidden="1" customHeight="1" x14ac:dyDescent="0.25">
      <c r="A172" s="36"/>
      <c r="B172" s="36"/>
      <c r="C172" s="36"/>
      <c r="D172" s="36"/>
      <c r="E172" s="38"/>
      <c r="F172" s="95"/>
    </row>
    <row r="173" spans="1:6" ht="25.5" hidden="1" customHeight="1" x14ac:dyDescent="0.25">
      <c r="A173" s="36"/>
      <c r="B173" s="36"/>
      <c r="C173" s="36"/>
      <c r="D173" s="36"/>
      <c r="E173" s="37"/>
      <c r="F173" s="95"/>
    </row>
    <row r="174" spans="1:6" ht="25.5" hidden="1" customHeight="1" x14ac:dyDescent="0.25">
      <c r="A174" s="36"/>
      <c r="B174" s="36"/>
      <c r="C174" s="36"/>
      <c r="D174" s="36"/>
      <c r="E174" s="37"/>
      <c r="F174" s="95"/>
    </row>
    <row r="175" spans="1:6" ht="25.5" hidden="1" customHeight="1" x14ac:dyDescent="0.25">
      <c r="A175" s="36"/>
      <c r="B175" s="36"/>
      <c r="C175" s="36"/>
      <c r="D175" s="36"/>
      <c r="E175" s="37"/>
      <c r="F175" s="95"/>
    </row>
    <row r="176" spans="1:6" ht="25.5" hidden="1" customHeight="1" x14ac:dyDescent="0.25">
      <c r="A176" s="36"/>
      <c r="B176" s="36"/>
      <c r="C176" s="36"/>
      <c r="D176" s="36"/>
      <c r="E176" s="37"/>
      <c r="F176" s="95"/>
    </row>
    <row r="177" spans="1:6" ht="25.5" hidden="1" customHeight="1" x14ac:dyDescent="0.25">
      <c r="A177" s="36"/>
      <c r="B177" s="36"/>
      <c r="C177" s="36"/>
      <c r="D177" s="36"/>
      <c r="E177" s="37"/>
      <c r="F177" s="95"/>
    </row>
    <row r="178" spans="1:6" ht="25.5" hidden="1" customHeight="1" x14ac:dyDescent="0.25">
      <c r="A178" s="36"/>
      <c r="B178" s="36"/>
      <c r="C178" s="36"/>
      <c r="D178" s="36"/>
      <c r="E178" s="37"/>
      <c r="F178" s="95"/>
    </row>
    <row r="179" spans="1:6" ht="25.5" hidden="1" customHeight="1" x14ac:dyDescent="0.25">
      <c r="A179" s="36"/>
      <c r="B179" s="36"/>
      <c r="C179" s="36"/>
      <c r="D179" s="36"/>
      <c r="E179" s="37"/>
      <c r="F179" s="95"/>
    </row>
    <row r="180" spans="1:6" ht="25.5" hidden="1" customHeight="1" x14ac:dyDescent="0.25">
      <c r="A180" s="36"/>
      <c r="B180" s="36"/>
      <c r="C180" s="36"/>
      <c r="D180" s="36"/>
      <c r="E180" s="37"/>
      <c r="F180" s="95"/>
    </row>
    <row r="181" spans="1:6" ht="25.5" hidden="1" customHeight="1" x14ac:dyDescent="0.25">
      <c r="A181" s="36"/>
      <c r="B181" s="36"/>
      <c r="C181" s="36"/>
      <c r="D181" s="36"/>
      <c r="E181" s="37"/>
      <c r="F181" s="95"/>
    </row>
    <row r="182" spans="1:6" ht="25.5" hidden="1" customHeight="1" x14ac:dyDescent="0.25">
      <c r="A182" s="36"/>
      <c r="B182" s="36"/>
      <c r="C182" s="36"/>
      <c r="D182" s="36"/>
      <c r="E182" s="38"/>
      <c r="F182" s="95"/>
    </row>
    <row r="183" spans="1:6" ht="25.5" hidden="1" customHeight="1" x14ac:dyDescent="0.25">
      <c r="A183" s="36"/>
      <c r="B183" s="36"/>
      <c r="C183" s="36"/>
      <c r="D183" s="36"/>
      <c r="E183" s="37"/>
      <c r="F183" s="95"/>
    </row>
    <row r="184" spans="1:6" ht="25.5" hidden="1" customHeight="1" x14ac:dyDescent="0.25">
      <c r="A184" s="36"/>
      <c r="B184" s="36"/>
      <c r="C184" s="36"/>
      <c r="D184" s="36"/>
      <c r="E184" s="37"/>
      <c r="F184" s="95"/>
    </row>
    <row r="185" spans="1:6" ht="25.5" hidden="1" customHeight="1" x14ac:dyDescent="0.25">
      <c r="A185" s="36"/>
      <c r="B185" s="36"/>
      <c r="C185" s="36"/>
      <c r="D185" s="36"/>
      <c r="E185" s="37"/>
      <c r="F185" s="95"/>
    </row>
    <row r="186" spans="1:6" ht="25.5" hidden="1" customHeight="1" x14ac:dyDescent="0.25">
      <c r="A186" s="36"/>
      <c r="B186" s="36"/>
      <c r="C186" s="36"/>
      <c r="D186" s="36"/>
      <c r="E186" s="37"/>
      <c r="F186" s="95"/>
    </row>
    <row r="187" spans="1:6" ht="25.5" hidden="1" customHeight="1" x14ac:dyDescent="0.25">
      <c r="A187" s="36"/>
      <c r="B187" s="36"/>
      <c r="C187" s="36"/>
      <c r="D187" s="36"/>
      <c r="E187" s="37"/>
      <c r="F187" s="95"/>
    </row>
    <row r="188" spans="1:6" ht="25.5" hidden="1" customHeight="1" x14ac:dyDescent="0.25">
      <c r="A188" s="36"/>
      <c r="B188" s="36"/>
      <c r="C188" s="36"/>
      <c r="D188" s="36"/>
      <c r="E188" s="37"/>
      <c r="F188" s="95"/>
    </row>
    <row r="189" spans="1:6" ht="25.5" hidden="1" customHeight="1" x14ac:dyDescent="0.25">
      <c r="A189" s="36"/>
      <c r="B189" s="36"/>
      <c r="C189" s="36"/>
      <c r="D189" s="36"/>
      <c r="E189" s="37"/>
      <c r="F189" s="95"/>
    </row>
    <row r="190" spans="1:6" ht="25.5" hidden="1" customHeight="1" x14ac:dyDescent="0.25">
      <c r="A190" s="36"/>
      <c r="B190" s="36"/>
      <c r="C190" s="36"/>
      <c r="D190" s="36"/>
      <c r="E190" s="38"/>
      <c r="F190" s="95"/>
    </row>
    <row r="191" spans="1:6" ht="25.5" hidden="1" customHeight="1" x14ac:dyDescent="0.25">
      <c r="A191" s="36"/>
      <c r="B191" s="36"/>
      <c r="C191" s="36"/>
      <c r="D191" s="36"/>
      <c r="E191" s="37"/>
      <c r="F191" s="95"/>
    </row>
    <row r="192" spans="1:6" ht="25.5" hidden="1" customHeight="1" x14ac:dyDescent="0.25">
      <c r="A192" s="36"/>
      <c r="B192" s="36"/>
      <c r="C192" s="36"/>
      <c r="D192" s="36"/>
      <c r="E192" s="37"/>
      <c r="F192" s="95"/>
    </row>
    <row r="193" spans="1:6" ht="25.5" hidden="1" customHeight="1" x14ac:dyDescent="0.25">
      <c r="A193" s="36"/>
      <c r="B193" s="36"/>
      <c r="C193" s="36"/>
      <c r="D193" s="36"/>
      <c r="E193" s="38"/>
      <c r="F193" s="95"/>
    </row>
    <row r="194" spans="1:6" ht="25.5" hidden="1" customHeight="1" x14ac:dyDescent="0.25">
      <c r="A194" s="36"/>
      <c r="B194" s="36"/>
      <c r="C194" s="36"/>
      <c r="D194" s="36"/>
      <c r="E194" s="37"/>
      <c r="F194" s="95"/>
    </row>
    <row r="195" spans="1:6" ht="25.5" hidden="1" customHeight="1" x14ac:dyDescent="0.25">
      <c r="A195" s="36"/>
      <c r="B195" s="36"/>
      <c r="C195" s="36"/>
      <c r="D195" s="36"/>
      <c r="E195" s="37"/>
      <c r="F195" s="95"/>
    </row>
    <row r="196" spans="1:6" ht="25.5" hidden="1" customHeight="1" x14ac:dyDescent="0.25">
      <c r="A196" s="36"/>
      <c r="B196" s="36"/>
      <c r="C196" s="36"/>
      <c r="D196" s="36"/>
      <c r="E196" s="37"/>
      <c r="F196" s="95"/>
    </row>
    <row r="197" spans="1:6" ht="25.5" hidden="1" customHeight="1" x14ac:dyDescent="0.25">
      <c r="A197" s="36"/>
      <c r="B197" s="36"/>
      <c r="C197" s="36"/>
      <c r="D197" s="36"/>
      <c r="E197" s="37"/>
      <c r="F197" s="95"/>
    </row>
    <row r="198" spans="1:6" ht="25.5" hidden="1" customHeight="1" x14ac:dyDescent="0.25">
      <c r="A198" s="36"/>
      <c r="B198" s="36"/>
      <c r="C198" s="36"/>
      <c r="D198" s="36"/>
      <c r="E198" s="37"/>
      <c r="F198" s="95"/>
    </row>
    <row r="199" spans="1:6" ht="25.5" hidden="1" customHeight="1" x14ac:dyDescent="0.25">
      <c r="A199" s="36"/>
      <c r="B199" s="36"/>
      <c r="C199" s="36"/>
      <c r="D199" s="36"/>
      <c r="E199" s="38"/>
      <c r="F199" s="95"/>
    </row>
    <row r="200" spans="1:6" ht="25.5" hidden="1" customHeight="1" x14ac:dyDescent="0.25">
      <c r="A200" s="36"/>
      <c r="B200" s="36"/>
      <c r="C200" s="36"/>
      <c r="D200" s="36"/>
      <c r="E200" s="37"/>
      <c r="F200" s="95"/>
    </row>
    <row r="201" spans="1:6" ht="25.5" hidden="1" customHeight="1" x14ac:dyDescent="0.25">
      <c r="A201" s="36"/>
      <c r="B201" s="36"/>
      <c r="C201" s="36"/>
      <c r="D201" s="36"/>
      <c r="E201" s="37"/>
      <c r="F201" s="95"/>
    </row>
    <row r="202" spans="1:6" ht="25.5" hidden="1" customHeight="1" x14ac:dyDescent="0.25">
      <c r="A202" s="36"/>
      <c r="B202" s="36"/>
      <c r="C202" s="36"/>
      <c r="D202" s="36"/>
      <c r="E202" s="37"/>
      <c r="F202" s="95"/>
    </row>
    <row r="203" spans="1:6" ht="25.5" hidden="1" customHeight="1" x14ac:dyDescent="0.25">
      <c r="A203" s="36"/>
      <c r="B203" s="36"/>
      <c r="C203" s="36"/>
      <c r="D203" s="36"/>
      <c r="E203" s="38"/>
      <c r="F203" s="95"/>
    </row>
    <row r="204" spans="1:6" ht="25.5" hidden="1" customHeight="1" x14ac:dyDescent="0.25">
      <c r="A204" s="36"/>
      <c r="B204" s="36"/>
      <c r="C204" s="36"/>
      <c r="D204" s="36"/>
      <c r="E204" s="37"/>
      <c r="F204" s="95"/>
    </row>
    <row r="205" spans="1:6" ht="25.5" hidden="1" customHeight="1" x14ac:dyDescent="0.25">
      <c r="A205" s="36"/>
      <c r="B205" s="36"/>
      <c r="C205" s="36"/>
      <c r="D205" s="36"/>
      <c r="E205" s="37"/>
      <c r="F205" s="95"/>
    </row>
    <row r="206" spans="1:6" ht="25.5" hidden="1" customHeight="1" x14ac:dyDescent="0.25">
      <c r="A206" s="36"/>
      <c r="B206" s="36"/>
      <c r="C206" s="36"/>
      <c r="D206" s="36"/>
      <c r="E206" s="37"/>
      <c r="F206" s="95"/>
    </row>
    <row r="207" spans="1:6" ht="25.5" hidden="1" customHeight="1" x14ac:dyDescent="0.25">
      <c r="A207" s="36"/>
      <c r="B207" s="36"/>
      <c r="C207" s="36"/>
      <c r="D207" s="36"/>
      <c r="E207" s="37"/>
      <c r="F207" s="95"/>
    </row>
    <row r="208" spans="1:6" ht="25.5" hidden="1" customHeight="1" x14ac:dyDescent="0.25">
      <c r="A208" s="36"/>
      <c r="B208" s="36"/>
      <c r="C208" s="36"/>
      <c r="D208" s="36"/>
      <c r="E208" s="37"/>
      <c r="F208" s="95"/>
    </row>
    <row r="209" spans="1:6" ht="25.5" hidden="1" customHeight="1" x14ac:dyDescent="0.25">
      <c r="A209" s="36"/>
      <c r="B209" s="36"/>
      <c r="C209" s="36"/>
      <c r="D209" s="36"/>
      <c r="E209" s="37"/>
      <c r="F209" s="95"/>
    </row>
    <row r="210" spans="1:6" ht="25.5" hidden="1" customHeight="1" x14ac:dyDescent="0.25">
      <c r="A210" s="36"/>
      <c r="B210" s="36"/>
      <c r="C210" s="36"/>
      <c r="D210" s="36"/>
      <c r="E210" s="37"/>
      <c r="F210" s="95"/>
    </row>
    <row r="211" spans="1:6" ht="25.5" hidden="1" customHeight="1" x14ac:dyDescent="0.25">
      <c r="A211" s="36"/>
      <c r="B211" s="36"/>
      <c r="C211" s="36"/>
      <c r="D211" s="36"/>
      <c r="E211" s="37"/>
      <c r="F211" s="95"/>
    </row>
    <row r="212" spans="1:6" ht="25.5" hidden="1" customHeight="1" x14ac:dyDescent="0.25">
      <c r="A212" s="36"/>
      <c r="B212" s="36"/>
      <c r="C212" s="36"/>
      <c r="D212" s="36"/>
      <c r="E212" s="37"/>
      <c r="F212" s="95"/>
    </row>
    <row r="213" spans="1:6" ht="25.5" hidden="1" customHeight="1" x14ac:dyDescent="0.25">
      <c r="A213" s="36"/>
      <c r="B213" s="36"/>
      <c r="C213" s="36"/>
      <c r="D213" s="36"/>
      <c r="E213" s="38"/>
      <c r="F213" s="95"/>
    </row>
    <row r="214" spans="1:6" ht="25.5" hidden="1" customHeight="1" x14ac:dyDescent="0.25">
      <c r="A214" s="36"/>
      <c r="B214" s="36"/>
      <c r="C214" s="36"/>
      <c r="D214" s="36"/>
      <c r="E214" s="38"/>
      <c r="F214" s="95"/>
    </row>
    <row r="215" spans="1:6" ht="25.5" hidden="1" customHeight="1" x14ac:dyDescent="0.25">
      <c r="A215" s="36"/>
      <c r="B215" s="36"/>
      <c r="C215" s="36"/>
      <c r="D215" s="36"/>
      <c r="E215" s="37"/>
      <c r="F215" s="95"/>
    </row>
    <row r="216" spans="1:6" ht="25.5" hidden="1" customHeight="1" x14ac:dyDescent="0.25">
      <c r="A216" s="36"/>
      <c r="B216" s="36"/>
      <c r="C216" s="36"/>
      <c r="D216" s="36"/>
      <c r="E216" s="37"/>
      <c r="F216" s="95"/>
    </row>
    <row r="217" spans="1:6" ht="25.5" hidden="1" customHeight="1" x14ac:dyDescent="0.25">
      <c r="A217" s="36"/>
      <c r="B217" s="36"/>
      <c r="C217" s="36"/>
      <c r="D217" s="36"/>
      <c r="E217" s="37"/>
      <c r="F217" s="95"/>
    </row>
    <row r="218" spans="1:6" ht="25.5" hidden="1" customHeight="1" x14ac:dyDescent="0.25">
      <c r="A218" s="36"/>
      <c r="B218" s="36"/>
      <c r="C218" s="36"/>
      <c r="D218" s="36"/>
      <c r="E218" s="37"/>
      <c r="F218" s="95"/>
    </row>
    <row r="219" spans="1:6" ht="25.5" hidden="1" customHeight="1" x14ac:dyDescent="0.25">
      <c r="A219" s="36"/>
      <c r="B219" s="36"/>
      <c r="C219" s="36"/>
      <c r="D219" s="36"/>
      <c r="E219" s="37"/>
      <c r="F219" s="95"/>
    </row>
    <row r="220" spans="1:6" ht="25.5" hidden="1" customHeight="1" x14ac:dyDescent="0.25">
      <c r="A220" s="36"/>
      <c r="B220" s="36"/>
      <c r="C220" s="36"/>
      <c r="D220" s="36"/>
      <c r="E220" s="37"/>
      <c r="F220" s="95"/>
    </row>
    <row r="221" spans="1:6" ht="25.5" hidden="1" customHeight="1" x14ac:dyDescent="0.25">
      <c r="A221" s="36"/>
      <c r="B221" s="36"/>
      <c r="C221" s="36"/>
      <c r="D221" s="36"/>
      <c r="E221" s="37"/>
      <c r="F221" s="95"/>
    </row>
    <row r="222" spans="1:6" ht="25.5" hidden="1" customHeight="1" x14ac:dyDescent="0.25">
      <c r="A222" s="36"/>
      <c r="B222" s="36"/>
      <c r="C222" s="36"/>
      <c r="D222" s="36"/>
      <c r="E222" s="37"/>
      <c r="F222" s="95"/>
    </row>
    <row r="223" spans="1:6" ht="25.5" hidden="1" customHeight="1" x14ac:dyDescent="0.25">
      <c r="A223" s="36"/>
      <c r="B223" s="36"/>
      <c r="C223" s="36"/>
      <c r="D223" s="36"/>
      <c r="E223" s="37"/>
      <c r="F223" s="95"/>
    </row>
    <row r="224" spans="1:6" ht="25.5" hidden="1" customHeight="1" x14ac:dyDescent="0.25">
      <c r="A224" s="36"/>
      <c r="B224" s="36"/>
      <c r="C224" s="36"/>
      <c r="D224" s="36"/>
      <c r="E224" s="38"/>
      <c r="F224" s="95"/>
    </row>
    <row r="225" spans="1:6" ht="25.5" hidden="1" customHeight="1" x14ac:dyDescent="0.25">
      <c r="A225" s="36"/>
      <c r="B225" s="36"/>
      <c r="C225" s="36"/>
      <c r="D225" s="36"/>
      <c r="E225" s="37"/>
      <c r="F225" s="95"/>
    </row>
    <row r="226" spans="1:6" ht="25.5" hidden="1" customHeight="1" x14ac:dyDescent="0.25">
      <c r="A226" s="36"/>
      <c r="B226" s="36"/>
      <c r="C226" s="36"/>
      <c r="D226" s="36"/>
      <c r="E226" s="37"/>
      <c r="F226" s="95"/>
    </row>
    <row r="227" spans="1:6" ht="25.5" hidden="1" customHeight="1" x14ac:dyDescent="0.25">
      <c r="A227" s="36"/>
      <c r="B227" s="36"/>
      <c r="C227" s="36"/>
      <c r="D227" s="36"/>
      <c r="E227" s="37"/>
      <c r="F227" s="95"/>
    </row>
    <row r="228" spans="1:6" ht="25.5" hidden="1" customHeight="1" x14ac:dyDescent="0.25">
      <c r="A228" s="36"/>
      <c r="B228" s="36"/>
      <c r="C228" s="36"/>
      <c r="D228" s="36"/>
      <c r="E228" s="37"/>
      <c r="F228" s="95"/>
    </row>
    <row r="229" spans="1:6" ht="25.5" hidden="1" customHeight="1" x14ac:dyDescent="0.25">
      <c r="A229" s="36"/>
      <c r="B229" s="36"/>
      <c r="C229" s="36"/>
      <c r="D229" s="36"/>
      <c r="E229" s="37"/>
      <c r="F229" s="95"/>
    </row>
    <row r="230" spans="1:6" ht="25.5" hidden="1" customHeight="1" x14ac:dyDescent="0.25">
      <c r="A230" s="36"/>
      <c r="B230" s="36"/>
      <c r="C230" s="36"/>
      <c r="D230" s="36"/>
      <c r="E230" s="37"/>
      <c r="F230" s="95"/>
    </row>
    <row r="231" spans="1:6" ht="25.5" hidden="1" customHeight="1" x14ac:dyDescent="0.25">
      <c r="A231" s="36"/>
      <c r="B231" s="36"/>
      <c r="C231" s="36"/>
      <c r="D231" s="36"/>
      <c r="E231" s="37"/>
      <c r="F231" s="95"/>
    </row>
    <row r="232" spans="1:6" ht="25.5" hidden="1" customHeight="1" x14ac:dyDescent="0.25">
      <c r="A232" s="36"/>
      <c r="B232" s="36"/>
      <c r="C232" s="36"/>
      <c r="D232" s="36"/>
      <c r="E232" s="37"/>
      <c r="F232" s="95"/>
    </row>
    <row r="233" spans="1:6" ht="25.5" hidden="1" customHeight="1" x14ac:dyDescent="0.25">
      <c r="A233" s="36"/>
      <c r="B233" s="36"/>
      <c r="C233" s="36"/>
      <c r="D233" s="36"/>
      <c r="E233" s="37"/>
      <c r="F233" s="95"/>
    </row>
    <row r="234" spans="1:6" ht="25.5" hidden="1" customHeight="1" x14ac:dyDescent="0.25">
      <c r="A234" s="36"/>
      <c r="B234" s="36"/>
      <c r="C234" s="36"/>
      <c r="D234" s="36"/>
      <c r="E234" s="38"/>
      <c r="F234" s="95"/>
    </row>
    <row r="235" spans="1:6" ht="25.5" hidden="1" customHeight="1" x14ac:dyDescent="0.25">
      <c r="A235" s="36"/>
      <c r="B235" s="36"/>
      <c r="C235" s="36"/>
      <c r="D235" s="36"/>
      <c r="E235" s="37"/>
      <c r="F235" s="95"/>
    </row>
    <row r="236" spans="1:6" ht="25.5" hidden="1" customHeight="1" x14ac:dyDescent="0.25">
      <c r="A236" s="36"/>
      <c r="B236" s="36"/>
      <c r="C236" s="36"/>
      <c r="D236" s="36"/>
      <c r="E236" s="37"/>
      <c r="F236" s="95"/>
    </row>
    <row r="237" spans="1:6" ht="25.5" hidden="1" customHeight="1" x14ac:dyDescent="0.25">
      <c r="A237" s="36"/>
      <c r="B237" s="36"/>
      <c r="C237" s="36"/>
      <c r="D237" s="36"/>
      <c r="E237" s="37"/>
      <c r="F237" s="95"/>
    </row>
    <row r="238" spans="1:6" ht="25.5" hidden="1" customHeight="1" x14ac:dyDescent="0.25">
      <c r="A238" s="36"/>
      <c r="B238" s="36"/>
      <c r="C238" s="36"/>
      <c r="D238" s="36"/>
      <c r="E238" s="37"/>
      <c r="F238" s="95"/>
    </row>
    <row r="239" spans="1:6" ht="25.5" hidden="1" customHeight="1" x14ac:dyDescent="0.25">
      <c r="A239" s="36"/>
      <c r="B239" s="36"/>
      <c r="C239" s="36"/>
      <c r="D239" s="36"/>
      <c r="E239" s="37"/>
      <c r="F239" s="95"/>
    </row>
    <row r="240" spans="1:6" ht="25.5" hidden="1" customHeight="1" x14ac:dyDescent="0.25">
      <c r="A240" s="36"/>
      <c r="B240" s="36"/>
      <c r="C240" s="36"/>
      <c r="D240" s="36"/>
      <c r="E240" s="37"/>
      <c r="F240" s="95"/>
    </row>
    <row r="241" spans="1:6" ht="25.5" hidden="1" customHeight="1" x14ac:dyDescent="0.25">
      <c r="A241" s="36"/>
      <c r="B241" s="36"/>
      <c r="C241" s="36"/>
      <c r="D241" s="36"/>
      <c r="E241" s="37"/>
      <c r="F241" s="95"/>
    </row>
    <row r="242" spans="1:6" ht="25.5" hidden="1" customHeight="1" x14ac:dyDescent="0.25">
      <c r="A242" s="36"/>
      <c r="B242" s="36"/>
      <c r="C242" s="36"/>
      <c r="D242" s="36"/>
      <c r="E242" s="37"/>
      <c r="F242" s="95"/>
    </row>
    <row r="243" spans="1:6" ht="25.5" hidden="1" customHeight="1" x14ac:dyDescent="0.25">
      <c r="A243" s="36"/>
      <c r="B243" s="36"/>
      <c r="C243" s="36"/>
      <c r="D243" s="36"/>
      <c r="E243" s="37"/>
      <c r="F243" s="95"/>
    </row>
    <row r="244" spans="1:6" ht="25.5" hidden="1" customHeight="1" x14ac:dyDescent="0.25">
      <c r="A244" s="36"/>
      <c r="B244" s="36"/>
      <c r="C244" s="36"/>
      <c r="D244" s="36"/>
      <c r="E244" s="38"/>
      <c r="F244" s="95"/>
    </row>
    <row r="245" spans="1:6" ht="25.5" hidden="1" customHeight="1" x14ac:dyDescent="0.25">
      <c r="A245" s="36"/>
      <c r="B245" s="36"/>
      <c r="C245" s="36"/>
      <c r="D245" s="36"/>
      <c r="E245" s="37"/>
      <c r="F245" s="95"/>
    </row>
    <row r="246" spans="1:6" ht="25.5" hidden="1" customHeight="1" x14ac:dyDescent="0.25">
      <c r="A246" s="36"/>
      <c r="B246" s="36"/>
      <c r="C246" s="36"/>
      <c r="D246" s="36"/>
      <c r="E246" s="37"/>
      <c r="F246" s="95"/>
    </row>
    <row r="247" spans="1:6" ht="25.5" hidden="1" customHeight="1" x14ac:dyDescent="0.25">
      <c r="A247" s="36"/>
      <c r="B247" s="36"/>
      <c r="C247" s="36"/>
      <c r="D247" s="36"/>
      <c r="E247" s="37"/>
      <c r="F247" s="95"/>
    </row>
    <row r="248" spans="1:6" ht="25.5" hidden="1" customHeight="1" x14ac:dyDescent="0.25">
      <c r="A248" s="36"/>
      <c r="B248" s="36"/>
      <c r="C248" s="36"/>
      <c r="D248" s="36"/>
      <c r="E248" s="37"/>
      <c r="F248" s="95"/>
    </row>
    <row r="249" spans="1:6" ht="25.5" hidden="1" customHeight="1" x14ac:dyDescent="0.25">
      <c r="A249" s="36"/>
      <c r="B249" s="36"/>
      <c r="C249" s="36"/>
      <c r="D249" s="36"/>
      <c r="E249" s="37"/>
      <c r="F249" s="95"/>
    </row>
    <row r="250" spans="1:6" ht="25.5" hidden="1" customHeight="1" x14ac:dyDescent="0.25">
      <c r="A250" s="36"/>
      <c r="B250" s="36"/>
      <c r="C250" s="36"/>
      <c r="D250" s="36"/>
      <c r="E250" s="37"/>
      <c r="F250" s="95"/>
    </row>
    <row r="251" spans="1:6" ht="25.5" hidden="1" customHeight="1" x14ac:dyDescent="0.25">
      <c r="A251" s="36"/>
      <c r="B251" s="36"/>
      <c r="C251" s="36"/>
      <c r="D251" s="36"/>
      <c r="E251" s="37"/>
      <c r="F251" s="95"/>
    </row>
    <row r="252" spans="1:6" ht="25.5" hidden="1" customHeight="1" x14ac:dyDescent="0.25">
      <c r="A252" s="36"/>
      <c r="B252" s="36"/>
      <c r="C252" s="36"/>
      <c r="D252" s="36"/>
      <c r="E252" s="37"/>
      <c r="F252" s="95"/>
    </row>
    <row r="253" spans="1:6" ht="25.5" hidden="1" customHeight="1" x14ac:dyDescent="0.25">
      <c r="A253" s="36"/>
      <c r="B253" s="36"/>
      <c r="C253" s="36"/>
      <c r="D253" s="36"/>
      <c r="E253" s="37"/>
      <c r="F253" s="95"/>
    </row>
    <row r="254" spans="1:6" ht="25.5" hidden="1" customHeight="1" x14ac:dyDescent="0.25">
      <c r="A254" s="36"/>
      <c r="B254" s="36"/>
      <c r="C254" s="36"/>
      <c r="D254" s="36"/>
      <c r="E254" s="38"/>
      <c r="F254" s="95"/>
    </row>
    <row r="255" spans="1:6" ht="25.5" hidden="1" customHeight="1" x14ac:dyDescent="0.25">
      <c r="A255" s="36"/>
      <c r="B255" s="36"/>
      <c r="C255" s="36"/>
      <c r="D255" s="36"/>
      <c r="E255" s="37"/>
      <c r="F255" s="95"/>
    </row>
    <row r="256" spans="1:6" ht="25.5" hidden="1" customHeight="1" x14ac:dyDescent="0.25">
      <c r="A256" s="36"/>
      <c r="B256" s="36"/>
      <c r="C256" s="36"/>
      <c r="D256" s="36"/>
      <c r="E256" s="37"/>
      <c r="F256" s="95"/>
    </row>
    <row r="257" spans="1:6" ht="25.5" hidden="1" customHeight="1" x14ac:dyDescent="0.25">
      <c r="A257" s="36"/>
      <c r="B257" s="36"/>
      <c r="C257" s="36"/>
      <c r="D257" s="36"/>
      <c r="E257" s="37"/>
      <c r="F257" s="95"/>
    </row>
    <row r="258" spans="1:6" ht="25.5" hidden="1" customHeight="1" x14ac:dyDescent="0.25">
      <c r="A258" s="36"/>
      <c r="B258" s="36"/>
      <c r="C258" s="36"/>
      <c r="D258" s="36"/>
      <c r="E258" s="37"/>
      <c r="F258" s="95"/>
    </row>
    <row r="259" spans="1:6" ht="25.5" hidden="1" customHeight="1" x14ac:dyDescent="0.25">
      <c r="A259" s="36"/>
      <c r="B259" s="36"/>
      <c r="C259" s="36"/>
      <c r="D259" s="36"/>
      <c r="E259" s="37"/>
      <c r="F259" s="95"/>
    </row>
    <row r="260" spans="1:6" ht="25.5" hidden="1" customHeight="1" x14ac:dyDescent="0.25">
      <c r="A260" s="36"/>
      <c r="B260" s="36"/>
      <c r="C260" s="36"/>
      <c r="D260" s="36"/>
      <c r="E260" s="37"/>
      <c r="F260" s="95"/>
    </row>
    <row r="261" spans="1:6" ht="25.5" hidden="1" customHeight="1" x14ac:dyDescent="0.25">
      <c r="A261" s="36"/>
      <c r="B261" s="36"/>
      <c r="C261" s="36"/>
      <c r="D261" s="36"/>
      <c r="E261" s="37"/>
      <c r="F261" s="95"/>
    </row>
    <row r="262" spans="1:6" ht="25.5" hidden="1" customHeight="1" x14ac:dyDescent="0.25">
      <c r="A262" s="36"/>
      <c r="B262" s="36"/>
      <c r="C262" s="36"/>
      <c r="D262" s="36"/>
      <c r="E262" s="37"/>
      <c r="F262" s="95"/>
    </row>
    <row r="263" spans="1:6" ht="25.5" hidden="1" customHeight="1" x14ac:dyDescent="0.25">
      <c r="A263" s="36"/>
      <c r="B263" s="36"/>
      <c r="C263" s="36"/>
      <c r="D263" s="36"/>
      <c r="E263" s="37"/>
      <c r="F263" s="95"/>
    </row>
    <row r="264" spans="1:6" ht="25.5" hidden="1" customHeight="1" x14ac:dyDescent="0.25">
      <c r="A264" s="36"/>
      <c r="B264" s="36"/>
      <c r="C264" s="36"/>
      <c r="D264" s="36"/>
      <c r="E264" s="38"/>
      <c r="F264" s="95"/>
    </row>
    <row r="265" spans="1:6" ht="25.5" hidden="1" customHeight="1" x14ac:dyDescent="0.25">
      <c r="A265" s="36"/>
      <c r="B265" s="36"/>
      <c r="C265" s="36"/>
      <c r="D265" s="36"/>
      <c r="E265" s="37"/>
      <c r="F265" s="95"/>
    </row>
    <row r="266" spans="1:6" ht="25.5" hidden="1" customHeight="1" x14ac:dyDescent="0.25">
      <c r="A266" s="36"/>
      <c r="B266" s="36"/>
      <c r="C266" s="36"/>
      <c r="D266" s="36"/>
      <c r="E266" s="37"/>
      <c r="F266" s="95"/>
    </row>
    <row r="267" spans="1:6" ht="25.5" hidden="1" customHeight="1" x14ac:dyDescent="0.25">
      <c r="A267" s="36"/>
      <c r="B267" s="36"/>
      <c r="C267" s="36"/>
      <c r="D267" s="36"/>
      <c r="E267" s="37"/>
      <c r="F267" s="95"/>
    </row>
    <row r="268" spans="1:6" ht="25.5" hidden="1" customHeight="1" x14ac:dyDescent="0.25">
      <c r="A268" s="36"/>
      <c r="B268" s="36"/>
      <c r="C268" s="36"/>
      <c r="D268" s="36"/>
      <c r="E268" s="37"/>
      <c r="F268" s="95"/>
    </row>
    <row r="269" spans="1:6" ht="25.5" hidden="1" customHeight="1" x14ac:dyDescent="0.25">
      <c r="A269" s="36"/>
      <c r="B269" s="36"/>
      <c r="C269" s="36"/>
      <c r="D269" s="36"/>
      <c r="E269" s="37"/>
      <c r="F269" s="95"/>
    </row>
    <row r="270" spans="1:6" ht="25.5" hidden="1" customHeight="1" x14ac:dyDescent="0.25">
      <c r="A270" s="36"/>
      <c r="B270" s="36"/>
      <c r="C270" s="36"/>
      <c r="D270" s="36"/>
      <c r="E270" s="37"/>
      <c r="F270" s="95"/>
    </row>
    <row r="271" spans="1:6" ht="25.5" hidden="1" customHeight="1" x14ac:dyDescent="0.25">
      <c r="A271" s="36"/>
      <c r="B271" s="36"/>
      <c r="C271" s="36"/>
      <c r="D271" s="36"/>
      <c r="E271" s="37"/>
      <c r="F271" s="95"/>
    </row>
    <row r="272" spans="1:6" ht="25.5" hidden="1" customHeight="1" x14ac:dyDescent="0.25">
      <c r="A272" s="36"/>
      <c r="B272" s="36"/>
      <c r="C272" s="36"/>
      <c r="D272" s="36"/>
      <c r="E272" s="38"/>
      <c r="F272" s="95"/>
    </row>
    <row r="273" spans="1:6" ht="25.5" hidden="1" customHeight="1" x14ac:dyDescent="0.25">
      <c r="A273" s="36"/>
      <c r="B273" s="36"/>
      <c r="C273" s="36"/>
      <c r="D273" s="36"/>
      <c r="E273" s="37"/>
      <c r="F273" s="95"/>
    </row>
    <row r="274" spans="1:6" ht="25.5" hidden="1" customHeight="1" x14ac:dyDescent="0.25">
      <c r="A274" s="36"/>
      <c r="B274" s="36"/>
      <c r="C274" s="36"/>
      <c r="D274" s="36"/>
      <c r="E274" s="37"/>
      <c r="F274" s="95"/>
    </row>
    <row r="275" spans="1:6" ht="25.5" hidden="1" customHeight="1" x14ac:dyDescent="0.25">
      <c r="A275" s="36"/>
      <c r="B275" s="36"/>
      <c r="C275" s="36"/>
      <c r="D275" s="36"/>
      <c r="E275" s="37"/>
      <c r="F275" s="95"/>
    </row>
    <row r="276" spans="1:6" ht="25.5" hidden="1" customHeight="1" x14ac:dyDescent="0.25">
      <c r="A276" s="36"/>
      <c r="B276" s="36"/>
      <c r="C276" s="36"/>
      <c r="D276" s="36"/>
      <c r="E276" s="37"/>
      <c r="F276" s="95"/>
    </row>
    <row r="277" spans="1:6" ht="25.5" hidden="1" customHeight="1" x14ac:dyDescent="0.25">
      <c r="A277" s="36"/>
      <c r="B277" s="36"/>
      <c r="C277" s="36"/>
      <c r="D277" s="36"/>
      <c r="E277" s="37"/>
      <c r="F277" s="95"/>
    </row>
    <row r="278" spans="1:6" ht="25.5" hidden="1" customHeight="1" x14ac:dyDescent="0.25">
      <c r="A278" s="36"/>
      <c r="B278" s="36"/>
      <c r="C278" s="36"/>
      <c r="D278" s="36"/>
      <c r="E278" s="37"/>
      <c r="F278" s="95"/>
    </row>
    <row r="279" spans="1:6" ht="25.5" hidden="1" customHeight="1" x14ac:dyDescent="0.25">
      <c r="A279" s="36"/>
      <c r="B279" s="36"/>
      <c r="C279" s="36"/>
      <c r="D279" s="36"/>
      <c r="E279" s="37"/>
      <c r="F279" s="95"/>
    </row>
    <row r="280" spans="1:6" ht="25.5" hidden="1" customHeight="1" x14ac:dyDescent="0.25">
      <c r="A280" s="36"/>
      <c r="B280" s="36"/>
      <c r="C280" s="36"/>
      <c r="D280" s="36"/>
      <c r="E280" s="37"/>
      <c r="F280" s="95"/>
    </row>
    <row r="281" spans="1:6" ht="25.5" hidden="1" customHeight="1" x14ac:dyDescent="0.25">
      <c r="A281" s="36"/>
      <c r="B281" s="36"/>
      <c r="C281" s="36"/>
      <c r="D281" s="36"/>
      <c r="E281" s="37"/>
      <c r="F281" s="95"/>
    </row>
    <row r="282" spans="1:6" ht="25.5" hidden="1" customHeight="1" x14ac:dyDescent="0.25">
      <c r="A282" s="36"/>
      <c r="B282" s="36"/>
      <c r="C282" s="36"/>
      <c r="D282" s="36"/>
      <c r="E282" s="38"/>
      <c r="F282" s="95"/>
    </row>
    <row r="283" spans="1:6" ht="25.5" hidden="1" customHeight="1" x14ac:dyDescent="0.25">
      <c r="A283" s="36"/>
      <c r="B283" s="36"/>
      <c r="C283" s="36"/>
      <c r="D283" s="36"/>
      <c r="E283" s="37"/>
      <c r="F283" s="95"/>
    </row>
    <row r="284" spans="1:6" ht="25.5" hidden="1" customHeight="1" x14ac:dyDescent="0.25">
      <c r="A284" s="36"/>
      <c r="B284" s="36"/>
      <c r="C284" s="36"/>
      <c r="D284" s="36"/>
      <c r="E284" s="37"/>
      <c r="F284" s="95"/>
    </row>
    <row r="285" spans="1:6" ht="25.5" hidden="1" customHeight="1" x14ac:dyDescent="0.25">
      <c r="A285" s="36"/>
      <c r="B285" s="36"/>
      <c r="C285" s="36"/>
      <c r="D285" s="36"/>
      <c r="E285" s="37"/>
      <c r="F285" s="95"/>
    </row>
    <row r="286" spans="1:6" ht="25.5" hidden="1" customHeight="1" x14ac:dyDescent="0.25">
      <c r="A286" s="36"/>
      <c r="B286" s="36"/>
      <c r="C286" s="36"/>
      <c r="D286" s="36"/>
      <c r="E286" s="37"/>
      <c r="F286" s="95"/>
    </row>
    <row r="287" spans="1:6" ht="25.5" hidden="1" customHeight="1" x14ac:dyDescent="0.25">
      <c r="A287" s="36"/>
      <c r="B287" s="36"/>
      <c r="C287" s="36"/>
      <c r="D287" s="36"/>
      <c r="E287" s="37"/>
      <c r="F287" s="95"/>
    </row>
    <row r="288" spans="1:6" ht="25.5" hidden="1" customHeight="1" x14ac:dyDescent="0.25">
      <c r="A288" s="36"/>
      <c r="B288" s="36"/>
      <c r="C288" s="36"/>
      <c r="D288" s="36"/>
      <c r="E288" s="38"/>
      <c r="F288" s="95"/>
    </row>
    <row r="289" spans="1:6" ht="25.5" hidden="1" customHeight="1" x14ac:dyDescent="0.25">
      <c r="A289" s="36"/>
      <c r="B289" s="36"/>
      <c r="C289" s="36"/>
      <c r="D289" s="36"/>
      <c r="E289" s="37"/>
      <c r="F289" s="95"/>
    </row>
    <row r="290" spans="1:6" ht="25.5" hidden="1" customHeight="1" x14ac:dyDescent="0.25">
      <c r="A290" s="36"/>
      <c r="B290" s="36"/>
      <c r="C290" s="36"/>
      <c r="D290" s="36"/>
      <c r="E290" s="37"/>
      <c r="F290" s="95"/>
    </row>
    <row r="291" spans="1:6" ht="25.5" hidden="1" customHeight="1" x14ac:dyDescent="0.25">
      <c r="A291" s="36"/>
      <c r="B291" s="36"/>
      <c r="C291" s="36"/>
      <c r="D291" s="36"/>
      <c r="E291" s="37"/>
      <c r="F291" s="95"/>
    </row>
    <row r="292" spans="1:6" ht="25.5" hidden="1" customHeight="1" x14ac:dyDescent="0.25">
      <c r="A292" s="36"/>
      <c r="B292" s="36"/>
      <c r="C292" s="36"/>
      <c r="D292" s="36"/>
      <c r="E292" s="37"/>
      <c r="F292" s="95"/>
    </row>
    <row r="293" spans="1:6" ht="25.5" hidden="1" customHeight="1" x14ac:dyDescent="0.25">
      <c r="A293" s="36"/>
      <c r="B293" s="36"/>
      <c r="C293" s="36"/>
      <c r="D293" s="36"/>
      <c r="E293" s="37"/>
      <c r="F293" s="95"/>
    </row>
    <row r="294" spans="1:6" ht="25.5" hidden="1" customHeight="1" x14ac:dyDescent="0.25">
      <c r="A294" s="36"/>
      <c r="B294" s="36"/>
      <c r="C294" s="36"/>
      <c r="D294" s="36"/>
      <c r="E294" s="37"/>
      <c r="F294" s="95"/>
    </row>
    <row r="295" spans="1:6" ht="25.5" hidden="1" customHeight="1" x14ac:dyDescent="0.25">
      <c r="A295" s="36"/>
      <c r="B295" s="36"/>
      <c r="C295" s="36"/>
      <c r="D295" s="36"/>
      <c r="E295" s="37"/>
      <c r="F295" s="95"/>
    </row>
    <row r="296" spans="1:6" ht="25.5" hidden="1" customHeight="1" x14ac:dyDescent="0.25">
      <c r="A296" s="36"/>
      <c r="B296" s="36"/>
      <c r="C296" s="36"/>
      <c r="D296" s="36"/>
      <c r="E296" s="38"/>
      <c r="F296" s="95"/>
    </row>
    <row r="297" spans="1:6" ht="25.5" hidden="1" customHeight="1" x14ac:dyDescent="0.25">
      <c r="A297" s="36"/>
      <c r="B297" s="36"/>
      <c r="C297" s="36"/>
      <c r="D297" s="36"/>
      <c r="E297" s="37"/>
      <c r="F297" s="95"/>
    </row>
    <row r="298" spans="1:6" ht="25.5" hidden="1" customHeight="1" x14ac:dyDescent="0.25">
      <c r="A298" s="36"/>
      <c r="B298" s="36"/>
      <c r="C298" s="36"/>
      <c r="D298" s="36"/>
      <c r="E298" s="37"/>
      <c r="F298" s="95"/>
    </row>
    <row r="299" spans="1:6" ht="25.5" hidden="1" customHeight="1" x14ac:dyDescent="0.25">
      <c r="A299" s="36"/>
      <c r="B299" s="36"/>
      <c r="C299" s="36"/>
      <c r="D299" s="36"/>
      <c r="E299" s="37"/>
      <c r="F299" s="95"/>
    </row>
    <row r="300" spans="1:6" ht="25.5" hidden="1" customHeight="1" x14ac:dyDescent="0.25">
      <c r="A300" s="36"/>
      <c r="B300" s="36"/>
      <c r="C300" s="36"/>
      <c r="D300" s="36"/>
      <c r="E300" s="37"/>
      <c r="F300" s="95"/>
    </row>
    <row r="301" spans="1:6" ht="25.5" hidden="1" customHeight="1" x14ac:dyDescent="0.25">
      <c r="A301" s="36"/>
      <c r="B301" s="36"/>
      <c r="C301" s="36"/>
      <c r="D301" s="36"/>
      <c r="E301" s="37"/>
      <c r="F301" s="95"/>
    </row>
    <row r="302" spans="1:6" ht="25.5" hidden="1" customHeight="1" x14ac:dyDescent="0.25">
      <c r="A302" s="36"/>
      <c r="B302" s="36"/>
      <c r="C302" s="36"/>
      <c r="D302" s="36"/>
      <c r="E302" s="37"/>
      <c r="F302" s="95"/>
    </row>
    <row r="303" spans="1:6" ht="25.5" hidden="1" customHeight="1" x14ac:dyDescent="0.25">
      <c r="A303" s="36"/>
      <c r="B303" s="36"/>
      <c r="C303" s="36"/>
      <c r="D303" s="36"/>
      <c r="E303" s="37"/>
      <c r="F303" s="95"/>
    </row>
    <row r="304" spans="1:6" ht="25.5" hidden="1" customHeight="1" x14ac:dyDescent="0.25">
      <c r="A304" s="36"/>
      <c r="B304" s="36"/>
      <c r="C304" s="36"/>
      <c r="D304" s="36"/>
      <c r="E304" s="37"/>
      <c r="F304" s="95"/>
    </row>
    <row r="305" spans="1:6" ht="25.5" hidden="1" customHeight="1" x14ac:dyDescent="0.25">
      <c r="A305" s="36"/>
      <c r="B305" s="36"/>
      <c r="C305" s="36"/>
      <c r="D305" s="36"/>
      <c r="E305" s="37"/>
      <c r="F305" s="95"/>
    </row>
    <row r="306" spans="1:6" ht="25.5" hidden="1" customHeight="1" x14ac:dyDescent="0.25">
      <c r="A306" s="36"/>
      <c r="B306" s="36"/>
      <c r="C306" s="36"/>
      <c r="D306" s="36"/>
      <c r="E306" s="37"/>
      <c r="F306" s="95"/>
    </row>
    <row r="307" spans="1:6" ht="25.5" hidden="1" customHeight="1" x14ac:dyDescent="0.25">
      <c r="A307" s="36"/>
      <c r="B307" s="36"/>
      <c r="C307" s="36"/>
      <c r="D307" s="36"/>
      <c r="E307" s="38"/>
      <c r="F307" s="95"/>
    </row>
    <row r="308" spans="1:6" ht="25.5" hidden="1" customHeight="1" x14ac:dyDescent="0.25">
      <c r="A308" s="36"/>
      <c r="B308" s="36"/>
      <c r="C308" s="36"/>
      <c r="D308" s="36"/>
      <c r="E308" s="37"/>
      <c r="F308" s="95"/>
    </row>
    <row r="309" spans="1:6" ht="25.5" hidden="1" customHeight="1" x14ac:dyDescent="0.25">
      <c r="A309" s="36"/>
      <c r="B309" s="36"/>
      <c r="C309" s="36"/>
      <c r="D309" s="36"/>
      <c r="E309" s="37"/>
      <c r="F309" s="95"/>
    </row>
    <row r="310" spans="1:6" ht="25.5" hidden="1" customHeight="1" x14ac:dyDescent="0.25">
      <c r="A310" s="36"/>
      <c r="B310" s="36"/>
      <c r="C310" s="36"/>
      <c r="D310" s="36"/>
      <c r="E310" s="37"/>
      <c r="F310" s="95"/>
    </row>
    <row r="311" spans="1:6" ht="25.5" hidden="1" customHeight="1" x14ac:dyDescent="0.25">
      <c r="A311" s="36"/>
      <c r="B311" s="36"/>
      <c r="C311" s="36"/>
      <c r="D311" s="36"/>
      <c r="E311" s="37"/>
      <c r="F311" s="95"/>
    </row>
    <row r="312" spans="1:6" ht="25.5" hidden="1" customHeight="1" x14ac:dyDescent="0.25">
      <c r="A312" s="36"/>
      <c r="B312" s="36"/>
      <c r="C312" s="36"/>
      <c r="D312" s="36"/>
      <c r="E312" s="37"/>
      <c r="F312" s="95"/>
    </row>
    <row r="313" spans="1:6" ht="25.5" hidden="1" customHeight="1" x14ac:dyDescent="0.25">
      <c r="A313" s="36"/>
      <c r="B313" s="36"/>
      <c r="C313" s="36"/>
      <c r="D313" s="36"/>
      <c r="E313" s="38"/>
      <c r="F313" s="95"/>
    </row>
    <row r="314" spans="1:6" ht="25.5" hidden="1" customHeight="1" x14ac:dyDescent="0.25">
      <c r="A314" s="36"/>
      <c r="B314" s="36"/>
      <c r="C314" s="36"/>
      <c r="D314" s="36"/>
      <c r="E314" s="37"/>
      <c r="F314" s="95"/>
    </row>
    <row r="315" spans="1:6" ht="25.5" hidden="1" customHeight="1" x14ac:dyDescent="0.25">
      <c r="A315" s="36"/>
      <c r="B315" s="36"/>
      <c r="C315" s="36"/>
      <c r="D315" s="36"/>
      <c r="E315" s="37"/>
      <c r="F315" s="95"/>
    </row>
    <row r="316" spans="1:6" ht="25.5" hidden="1" customHeight="1" x14ac:dyDescent="0.25">
      <c r="A316" s="36"/>
      <c r="B316" s="36"/>
      <c r="C316" s="36"/>
      <c r="D316" s="36"/>
      <c r="E316" s="37"/>
      <c r="F316" s="95"/>
    </row>
    <row r="317" spans="1:6" ht="25.5" hidden="1" customHeight="1" x14ac:dyDescent="0.25">
      <c r="A317" s="36"/>
      <c r="B317" s="36"/>
      <c r="C317" s="36"/>
      <c r="D317" s="36"/>
      <c r="E317" s="37"/>
      <c r="F317" s="95"/>
    </row>
    <row r="318" spans="1:6" ht="25.5" hidden="1" customHeight="1" x14ac:dyDescent="0.25">
      <c r="A318" s="36"/>
      <c r="B318" s="36"/>
      <c r="C318" s="36"/>
      <c r="D318" s="36"/>
      <c r="E318" s="37"/>
      <c r="F318" s="95"/>
    </row>
    <row r="319" spans="1:6" ht="25.5" hidden="1" customHeight="1" x14ac:dyDescent="0.25">
      <c r="A319" s="36"/>
      <c r="B319" s="36"/>
      <c r="C319" s="36"/>
      <c r="D319" s="36"/>
      <c r="E319" s="37"/>
      <c r="F319" s="95"/>
    </row>
    <row r="320" spans="1:6" ht="25.5" hidden="1" customHeight="1" x14ac:dyDescent="0.25">
      <c r="A320" s="36"/>
      <c r="B320" s="36"/>
      <c r="C320" s="36"/>
      <c r="D320" s="36"/>
      <c r="E320" s="37"/>
      <c r="F320" s="95"/>
    </row>
    <row r="321" spans="1:6" ht="25.5" hidden="1" customHeight="1" x14ac:dyDescent="0.25">
      <c r="A321" s="36"/>
      <c r="B321" s="36"/>
      <c r="C321" s="36"/>
      <c r="D321" s="36"/>
      <c r="E321" s="38"/>
      <c r="F321" s="95"/>
    </row>
    <row r="322" spans="1:6" ht="25.5" hidden="1" customHeight="1" x14ac:dyDescent="0.25">
      <c r="A322" s="36"/>
      <c r="B322" s="36"/>
      <c r="C322" s="36"/>
      <c r="D322" s="36"/>
      <c r="E322" s="37"/>
      <c r="F322" s="95"/>
    </row>
    <row r="323" spans="1:6" ht="25.5" hidden="1" customHeight="1" x14ac:dyDescent="0.25">
      <c r="A323" s="36"/>
      <c r="B323" s="36"/>
      <c r="C323" s="36"/>
      <c r="D323" s="36"/>
      <c r="E323" s="37"/>
      <c r="F323" s="95"/>
    </row>
    <row r="324" spans="1:6" ht="25.5" hidden="1" customHeight="1" x14ac:dyDescent="0.25">
      <c r="A324" s="36"/>
      <c r="B324" s="36"/>
      <c r="C324" s="36"/>
      <c r="D324" s="36"/>
      <c r="E324" s="37"/>
      <c r="F324" s="95"/>
    </row>
    <row r="325" spans="1:6" ht="25.5" hidden="1" customHeight="1" x14ac:dyDescent="0.25">
      <c r="A325" s="36"/>
      <c r="B325" s="36"/>
      <c r="C325" s="36"/>
      <c r="D325" s="36"/>
      <c r="E325" s="37"/>
      <c r="F325" s="95"/>
    </row>
    <row r="326" spans="1:6" ht="25.5" hidden="1" customHeight="1" x14ac:dyDescent="0.25">
      <c r="A326" s="36"/>
      <c r="B326" s="36"/>
      <c r="C326" s="36"/>
      <c r="D326" s="36"/>
      <c r="E326" s="37"/>
      <c r="F326" s="95"/>
    </row>
    <row r="327" spans="1:6" ht="25.5" hidden="1" customHeight="1" x14ac:dyDescent="0.25">
      <c r="A327" s="36"/>
      <c r="B327" s="36"/>
      <c r="C327" s="36"/>
      <c r="D327" s="36"/>
      <c r="E327" s="37"/>
      <c r="F327" s="95"/>
    </row>
    <row r="328" spans="1:6" ht="25.5" hidden="1" customHeight="1" x14ac:dyDescent="0.25">
      <c r="A328" s="36"/>
      <c r="B328" s="36"/>
      <c r="C328" s="36"/>
      <c r="D328" s="36"/>
      <c r="E328" s="37"/>
      <c r="F328" s="95"/>
    </row>
    <row r="329" spans="1:6" ht="25.5" hidden="1" customHeight="1" x14ac:dyDescent="0.25">
      <c r="A329" s="36"/>
      <c r="B329" s="36"/>
      <c r="C329" s="36"/>
      <c r="D329" s="36"/>
      <c r="E329" s="37"/>
      <c r="F329" s="95"/>
    </row>
    <row r="330" spans="1:6" ht="25.5" hidden="1" customHeight="1" x14ac:dyDescent="0.25">
      <c r="A330" s="36"/>
      <c r="B330" s="36"/>
      <c r="C330" s="36"/>
      <c r="D330" s="36"/>
      <c r="E330" s="38"/>
      <c r="F330" s="95"/>
    </row>
    <row r="331" spans="1:6" ht="25.5" hidden="1" customHeight="1" x14ac:dyDescent="0.25">
      <c r="A331" s="36"/>
      <c r="B331" s="36"/>
      <c r="C331" s="36"/>
      <c r="D331" s="36"/>
      <c r="E331" s="37"/>
      <c r="F331" s="95"/>
    </row>
    <row r="332" spans="1:6" ht="25.5" hidden="1" customHeight="1" x14ac:dyDescent="0.25">
      <c r="A332" s="36"/>
      <c r="B332" s="36"/>
      <c r="C332" s="36"/>
      <c r="D332" s="36"/>
      <c r="E332" s="37"/>
      <c r="F332" s="95"/>
    </row>
    <row r="333" spans="1:6" ht="25.5" hidden="1" customHeight="1" x14ac:dyDescent="0.25">
      <c r="A333" s="36"/>
      <c r="B333" s="36"/>
      <c r="C333" s="36"/>
      <c r="D333" s="36"/>
      <c r="E333" s="38"/>
      <c r="F333" s="95"/>
    </row>
    <row r="334" spans="1:6" ht="25.5" hidden="1" customHeight="1" x14ac:dyDescent="0.25">
      <c r="A334" s="36"/>
      <c r="B334" s="36"/>
      <c r="C334" s="36"/>
      <c r="D334" s="36"/>
      <c r="E334" s="37"/>
      <c r="F334" s="95"/>
    </row>
    <row r="335" spans="1:6" ht="25.5" hidden="1" customHeight="1" x14ac:dyDescent="0.25">
      <c r="A335" s="36"/>
      <c r="B335" s="36"/>
      <c r="C335" s="36"/>
      <c r="D335" s="36"/>
      <c r="E335" s="37"/>
      <c r="F335" s="95"/>
    </row>
    <row r="336" spans="1:6" ht="25.5" hidden="1" customHeight="1" x14ac:dyDescent="0.25">
      <c r="A336" s="36"/>
      <c r="B336" s="36"/>
      <c r="C336" s="36"/>
      <c r="D336" s="36"/>
      <c r="E336" s="37"/>
      <c r="F336" s="95"/>
    </row>
    <row r="337" spans="1:6" ht="25.5" hidden="1" customHeight="1" x14ac:dyDescent="0.25">
      <c r="A337" s="36"/>
      <c r="B337" s="36"/>
      <c r="C337" s="36"/>
      <c r="D337" s="36"/>
      <c r="E337" s="37"/>
      <c r="F337" s="95"/>
    </row>
    <row r="338" spans="1:6" ht="25.5" hidden="1" customHeight="1" x14ac:dyDescent="0.25">
      <c r="A338" s="36"/>
      <c r="B338" s="36"/>
      <c r="C338" s="36"/>
      <c r="D338" s="36"/>
      <c r="E338" s="37"/>
      <c r="F338" s="95"/>
    </row>
    <row r="339" spans="1:6" ht="25.5" hidden="1" customHeight="1" x14ac:dyDescent="0.25">
      <c r="A339" s="36"/>
      <c r="B339" s="36"/>
      <c r="C339" s="36"/>
      <c r="D339" s="36"/>
      <c r="E339" s="37"/>
      <c r="F339" s="95"/>
    </row>
    <row r="340" spans="1:6" ht="25.5" hidden="1" customHeight="1" x14ac:dyDescent="0.25">
      <c r="A340" s="36"/>
      <c r="B340" s="36"/>
      <c r="C340" s="36"/>
      <c r="D340" s="36"/>
      <c r="E340" s="38"/>
      <c r="F340" s="95"/>
    </row>
    <row r="341" spans="1:6" ht="25.5" hidden="1" customHeight="1" x14ac:dyDescent="0.25">
      <c r="A341" s="36"/>
      <c r="B341" s="36"/>
      <c r="C341" s="36"/>
      <c r="D341" s="36"/>
      <c r="E341" s="37"/>
      <c r="F341" s="95"/>
    </row>
    <row r="342" spans="1:6" ht="25.5" hidden="1" customHeight="1" x14ac:dyDescent="0.25">
      <c r="A342" s="36"/>
      <c r="B342" s="36"/>
      <c r="C342" s="36"/>
      <c r="D342" s="36"/>
      <c r="E342" s="37"/>
      <c r="F342" s="95"/>
    </row>
    <row r="343" spans="1:6" ht="25.5" hidden="1" customHeight="1" x14ac:dyDescent="0.25">
      <c r="A343" s="36"/>
      <c r="B343" s="36"/>
      <c r="C343" s="36"/>
      <c r="D343" s="36"/>
      <c r="E343" s="37"/>
      <c r="F343" s="95"/>
    </row>
    <row r="344" spans="1:6" ht="25.5" hidden="1" customHeight="1" x14ac:dyDescent="0.25">
      <c r="A344" s="36"/>
      <c r="B344" s="36"/>
      <c r="C344" s="36"/>
      <c r="D344" s="36"/>
      <c r="E344" s="38"/>
      <c r="F344" s="95"/>
    </row>
    <row r="345" spans="1:6" ht="25.5" hidden="1" customHeight="1" x14ac:dyDescent="0.25">
      <c r="A345" s="36"/>
      <c r="B345" s="36"/>
      <c r="C345" s="36"/>
      <c r="D345" s="36"/>
      <c r="E345" s="38"/>
      <c r="F345" s="95"/>
    </row>
    <row r="346" spans="1:6" ht="25.5" hidden="1" customHeight="1" x14ac:dyDescent="0.25">
      <c r="A346" s="36"/>
      <c r="B346" s="36"/>
      <c r="C346" s="36"/>
      <c r="D346" s="36"/>
      <c r="E346" s="37"/>
      <c r="F346" s="95"/>
    </row>
    <row r="347" spans="1:6" ht="25.5" hidden="1" customHeight="1" x14ac:dyDescent="0.25">
      <c r="A347" s="36"/>
      <c r="B347" s="36"/>
      <c r="C347" s="36"/>
      <c r="D347" s="36"/>
      <c r="E347" s="37"/>
      <c r="F347" s="95"/>
    </row>
    <row r="348" spans="1:6" ht="25.5" hidden="1" customHeight="1" x14ac:dyDescent="0.25">
      <c r="A348" s="36"/>
      <c r="B348" s="36"/>
      <c r="C348" s="36"/>
      <c r="D348" s="36"/>
      <c r="E348" s="37"/>
      <c r="F348" s="95"/>
    </row>
    <row r="349" spans="1:6" ht="25.5" hidden="1" customHeight="1" x14ac:dyDescent="0.25">
      <c r="A349" s="36"/>
      <c r="B349" s="36"/>
      <c r="C349" s="36"/>
      <c r="D349" s="36"/>
      <c r="E349" s="37"/>
      <c r="F349" s="95"/>
    </row>
    <row r="350" spans="1:6" ht="25.5" hidden="1" customHeight="1" x14ac:dyDescent="0.25">
      <c r="A350" s="36"/>
      <c r="B350" s="36"/>
      <c r="C350" s="36"/>
      <c r="D350" s="36"/>
      <c r="E350" s="37"/>
      <c r="F350" s="95"/>
    </row>
    <row r="351" spans="1:6" ht="25.5" hidden="1" customHeight="1" x14ac:dyDescent="0.25">
      <c r="A351" s="36"/>
      <c r="B351" s="36"/>
      <c r="C351" s="36"/>
      <c r="D351" s="36"/>
      <c r="E351" s="37"/>
      <c r="F351" s="95"/>
    </row>
    <row r="352" spans="1:6" ht="25.5" hidden="1" customHeight="1" x14ac:dyDescent="0.25">
      <c r="A352" s="36"/>
      <c r="B352" s="36"/>
      <c r="C352" s="36"/>
      <c r="D352" s="36"/>
      <c r="E352" s="38"/>
      <c r="F352" s="95"/>
    </row>
    <row r="353" spans="1:6" ht="25.5" hidden="1" customHeight="1" x14ac:dyDescent="0.25">
      <c r="A353" s="36"/>
      <c r="B353" s="36"/>
      <c r="C353" s="36"/>
      <c r="D353" s="36"/>
      <c r="E353" s="37"/>
      <c r="F353" s="95"/>
    </row>
    <row r="354" spans="1:6" ht="25.5" hidden="1" customHeight="1" x14ac:dyDescent="0.25">
      <c r="A354" s="36"/>
      <c r="B354" s="36"/>
      <c r="C354" s="36"/>
      <c r="D354" s="36"/>
      <c r="E354" s="37"/>
      <c r="F354" s="95"/>
    </row>
    <row r="355" spans="1:6" ht="25.5" hidden="1" customHeight="1" x14ac:dyDescent="0.25">
      <c r="A355" s="36"/>
      <c r="B355" s="36"/>
      <c r="C355" s="36"/>
      <c r="D355" s="36"/>
      <c r="E355" s="37"/>
      <c r="F355" s="95"/>
    </row>
    <row r="356" spans="1:6" ht="25.5" hidden="1" customHeight="1" x14ac:dyDescent="0.25">
      <c r="A356" s="36"/>
      <c r="B356" s="36"/>
      <c r="C356" s="36"/>
      <c r="D356" s="36"/>
      <c r="E356" s="37"/>
      <c r="F356" s="95"/>
    </row>
    <row r="357" spans="1:6" ht="25.5" hidden="1" customHeight="1" x14ac:dyDescent="0.25">
      <c r="A357" s="36"/>
      <c r="B357" s="36"/>
      <c r="C357" s="36"/>
      <c r="D357" s="36"/>
      <c r="E357" s="38"/>
      <c r="F357" s="95"/>
    </row>
    <row r="358" spans="1:6" ht="25.5" hidden="1" customHeight="1" x14ac:dyDescent="0.25">
      <c r="A358" s="36"/>
      <c r="B358" s="36"/>
      <c r="C358" s="36"/>
      <c r="D358" s="36"/>
      <c r="E358" s="37"/>
      <c r="F358" s="95"/>
    </row>
    <row r="359" spans="1:6" ht="25.5" hidden="1" customHeight="1" x14ac:dyDescent="0.25">
      <c r="A359" s="36"/>
      <c r="B359" s="36"/>
      <c r="C359" s="36"/>
      <c r="D359" s="36"/>
      <c r="E359" s="37"/>
      <c r="F359" s="95"/>
    </row>
    <row r="360" spans="1:6" ht="25.5" hidden="1" customHeight="1" x14ac:dyDescent="0.25">
      <c r="A360" s="36"/>
      <c r="B360" s="36"/>
      <c r="C360" s="36"/>
      <c r="D360" s="36"/>
      <c r="E360" s="38"/>
      <c r="F360" s="95"/>
    </row>
    <row r="361" spans="1:6" ht="25.5" hidden="1" customHeight="1" x14ac:dyDescent="0.25">
      <c r="A361" s="36"/>
      <c r="B361" s="36"/>
      <c r="C361" s="36"/>
      <c r="D361" s="36"/>
      <c r="E361" s="37"/>
      <c r="F361" s="95"/>
    </row>
    <row r="362" spans="1:6" ht="25.5" hidden="1" customHeight="1" x14ac:dyDescent="0.25">
      <c r="A362" s="36"/>
      <c r="B362" s="36"/>
      <c r="C362" s="36"/>
      <c r="D362" s="36"/>
      <c r="E362" s="37"/>
      <c r="F362" s="95"/>
    </row>
    <row r="363" spans="1:6" ht="25.5" hidden="1" customHeight="1" x14ac:dyDescent="0.25">
      <c r="A363" s="36"/>
      <c r="B363" s="36"/>
      <c r="C363" s="36"/>
      <c r="D363" s="36"/>
      <c r="E363" s="37"/>
      <c r="F363" s="95"/>
    </row>
    <row r="364" spans="1:6" ht="25.5" hidden="1" customHeight="1" x14ac:dyDescent="0.25">
      <c r="A364" s="36"/>
      <c r="B364" s="36"/>
      <c r="C364" s="36"/>
      <c r="D364" s="36"/>
      <c r="E364" s="37"/>
      <c r="F364" s="95"/>
    </row>
    <row r="365" spans="1:6" ht="25.5" hidden="1" customHeight="1" x14ac:dyDescent="0.25">
      <c r="A365" s="36"/>
      <c r="B365" s="36"/>
      <c r="C365" s="36"/>
      <c r="D365" s="36"/>
      <c r="E365" s="37"/>
      <c r="F365" s="95"/>
    </row>
    <row r="366" spans="1:6" ht="25.5" hidden="1" customHeight="1" x14ac:dyDescent="0.25">
      <c r="A366" s="36"/>
      <c r="B366" s="36"/>
      <c r="C366" s="36"/>
      <c r="D366" s="36"/>
      <c r="E366" s="37"/>
      <c r="F366" s="95"/>
    </row>
    <row r="367" spans="1:6" ht="25.5" hidden="1" customHeight="1" x14ac:dyDescent="0.25">
      <c r="A367" s="36"/>
      <c r="B367" s="36"/>
      <c r="C367" s="36"/>
      <c r="D367" s="36"/>
      <c r="E367" s="38"/>
      <c r="F367" s="95"/>
    </row>
    <row r="368" spans="1:6" ht="25.5" hidden="1" customHeight="1" x14ac:dyDescent="0.25">
      <c r="A368" s="36"/>
      <c r="B368" s="36"/>
      <c r="C368" s="36"/>
      <c r="D368" s="36"/>
      <c r="E368" s="37"/>
      <c r="F368" s="95"/>
    </row>
    <row r="369" spans="1:6" ht="25.5" hidden="1" customHeight="1" x14ac:dyDescent="0.25">
      <c r="A369" s="36"/>
      <c r="B369" s="36"/>
      <c r="C369" s="36"/>
      <c r="D369" s="36"/>
      <c r="E369" s="38"/>
      <c r="F369" s="95"/>
    </row>
    <row r="370" spans="1:6" ht="25.5" hidden="1" customHeight="1" x14ac:dyDescent="0.25">
      <c r="A370" s="36"/>
      <c r="B370" s="36"/>
      <c r="C370" s="36"/>
      <c r="D370" s="36"/>
      <c r="E370" s="37"/>
      <c r="F370" s="95"/>
    </row>
    <row r="371" spans="1:6" ht="25.5" hidden="1" customHeight="1" x14ac:dyDescent="0.25">
      <c r="A371" s="36"/>
      <c r="B371" s="36"/>
      <c r="C371" s="36"/>
      <c r="D371" s="36"/>
      <c r="E371" s="37"/>
      <c r="F371" s="95"/>
    </row>
    <row r="372" spans="1:6" ht="25.5" hidden="1" customHeight="1" x14ac:dyDescent="0.25">
      <c r="A372" s="36"/>
      <c r="B372" s="36"/>
      <c r="C372" s="36"/>
      <c r="D372" s="36"/>
      <c r="E372" s="37"/>
      <c r="F372" s="95"/>
    </row>
    <row r="373" spans="1:6" ht="25.5" hidden="1" customHeight="1" x14ac:dyDescent="0.25">
      <c r="A373" s="36"/>
      <c r="B373" s="36"/>
      <c r="C373" s="36"/>
      <c r="D373" s="36"/>
      <c r="E373" s="37"/>
      <c r="F373" s="95"/>
    </row>
    <row r="374" spans="1:6" ht="25.5" hidden="1" customHeight="1" x14ac:dyDescent="0.25">
      <c r="A374" s="36"/>
      <c r="B374" s="36"/>
      <c r="C374" s="36"/>
      <c r="D374" s="36"/>
      <c r="E374" s="37"/>
      <c r="F374" s="95"/>
    </row>
    <row r="375" spans="1:6" ht="25.5" hidden="1" customHeight="1" x14ac:dyDescent="0.25">
      <c r="A375" s="36"/>
      <c r="B375" s="36"/>
      <c r="C375" s="36"/>
      <c r="D375" s="36"/>
      <c r="E375" s="37"/>
      <c r="F375" s="95"/>
    </row>
    <row r="376" spans="1:6" ht="25.5" hidden="1" customHeight="1" x14ac:dyDescent="0.25">
      <c r="A376" s="36"/>
      <c r="B376" s="36"/>
      <c r="C376" s="36"/>
      <c r="D376" s="36"/>
      <c r="E376" s="37"/>
      <c r="F376" s="95"/>
    </row>
    <row r="377" spans="1:6" ht="25.5" hidden="1" customHeight="1" x14ac:dyDescent="0.25">
      <c r="A377" s="36"/>
      <c r="B377" s="36"/>
      <c r="C377" s="36"/>
      <c r="D377" s="36"/>
      <c r="E377" s="37"/>
      <c r="F377" s="95"/>
    </row>
    <row r="378" spans="1:6" ht="25.5" hidden="1" customHeight="1" x14ac:dyDescent="0.25">
      <c r="A378" s="36"/>
      <c r="B378" s="36"/>
      <c r="C378" s="36"/>
      <c r="D378" s="36"/>
      <c r="E378" s="38"/>
      <c r="F378" s="95"/>
    </row>
    <row r="379" spans="1:6" ht="25.5" hidden="1" customHeight="1" x14ac:dyDescent="0.25">
      <c r="A379" s="36"/>
      <c r="B379" s="36"/>
      <c r="C379" s="36"/>
      <c r="D379" s="36"/>
      <c r="E379" s="37"/>
      <c r="F379" s="95"/>
    </row>
    <row r="380" spans="1:6" ht="25.5" hidden="1" customHeight="1" x14ac:dyDescent="0.25">
      <c r="A380" s="36"/>
      <c r="B380" s="36"/>
      <c r="C380" s="36"/>
      <c r="D380" s="36"/>
      <c r="E380" s="37"/>
      <c r="F380" s="95"/>
    </row>
    <row r="381" spans="1:6" ht="25.5" hidden="1" customHeight="1" x14ac:dyDescent="0.25">
      <c r="A381" s="36"/>
      <c r="B381" s="36"/>
      <c r="C381" s="36"/>
      <c r="D381" s="36"/>
      <c r="E381" s="37"/>
      <c r="F381" s="95"/>
    </row>
    <row r="382" spans="1:6" ht="25.5" hidden="1" customHeight="1" x14ac:dyDescent="0.25">
      <c r="A382" s="36"/>
      <c r="B382" s="36"/>
      <c r="C382" s="36"/>
      <c r="D382" s="36"/>
      <c r="E382" s="37"/>
      <c r="F382" s="95"/>
    </row>
    <row r="383" spans="1:6" ht="25.5" hidden="1" customHeight="1" x14ac:dyDescent="0.25">
      <c r="A383" s="36"/>
      <c r="B383" s="36"/>
      <c r="C383" s="36"/>
      <c r="D383" s="36"/>
      <c r="E383" s="37"/>
      <c r="F383" s="95"/>
    </row>
    <row r="384" spans="1:6" ht="25.5" hidden="1" customHeight="1" x14ac:dyDescent="0.25">
      <c r="A384" s="36"/>
      <c r="B384" s="36"/>
      <c r="C384" s="36"/>
      <c r="D384" s="36"/>
      <c r="E384" s="37"/>
      <c r="F384" s="95"/>
    </row>
    <row r="385" spans="1:6" ht="25.5" hidden="1" customHeight="1" x14ac:dyDescent="0.25">
      <c r="A385" s="36"/>
      <c r="B385" s="36"/>
      <c r="C385" s="36"/>
      <c r="D385" s="36"/>
      <c r="E385" s="37"/>
      <c r="F385" s="95"/>
    </row>
    <row r="386" spans="1:6" ht="25.5" hidden="1" customHeight="1" x14ac:dyDescent="0.25">
      <c r="A386" s="36"/>
      <c r="B386" s="36"/>
      <c r="C386" s="36"/>
      <c r="D386" s="36"/>
      <c r="E386" s="37"/>
      <c r="F386" s="95"/>
    </row>
    <row r="387" spans="1:6" ht="25.5" hidden="1" customHeight="1" x14ac:dyDescent="0.25">
      <c r="A387" s="36"/>
      <c r="B387" s="36"/>
      <c r="C387" s="36"/>
      <c r="D387" s="36"/>
      <c r="E387" s="37"/>
      <c r="F387" s="95"/>
    </row>
    <row r="388" spans="1:6" ht="25.5" hidden="1" customHeight="1" x14ac:dyDescent="0.25">
      <c r="A388" s="36"/>
      <c r="B388" s="36"/>
      <c r="C388" s="36"/>
      <c r="D388" s="36"/>
      <c r="E388" s="38"/>
      <c r="F388" s="95"/>
    </row>
    <row r="389" spans="1:6" ht="25.5" hidden="1" customHeight="1" x14ac:dyDescent="0.25">
      <c r="A389" s="36"/>
      <c r="B389" s="36"/>
      <c r="C389" s="36"/>
      <c r="D389" s="36"/>
      <c r="E389" s="37"/>
      <c r="F389" s="95"/>
    </row>
    <row r="390" spans="1:6" ht="25.5" hidden="1" customHeight="1" x14ac:dyDescent="0.25">
      <c r="A390" s="36"/>
      <c r="B390" s="36"/>
      <c r="C390" s="36"/>
      <c r="D390" s="36"/>
      <c r="E390" s="37"/>
      <c r="F390" s="95"/>
    </row>
    <row r="391" spans="1:6" ht="25.5" hidden="1" customHeight="1" x14ac:dyDescent="0.25">
      <c r="A391" s="36"/>
      <c r="B391" s="36"/>
      <c r="C391" s="36"/>
      <c r="D391" s="36"/>
      <c r="E391" s="37"/>
      <c r="F391" s="95"/>
    </row>
    <row r="392" spans="1:6" ht="25.5" hidden="1" customHeight="1" x14ac:dyDescent="0.25">
      <c r="A392" s="36"/>
      <c r="B392" s="36"/>
      <c r="C392" s="36"/>
      <c r="D392" s="36"/>
      <c r="E392" s="37"/>
      <c r="F392" s="95"/>
    </row>
    <row r="393" spans="1:6" ht="25.5" hidden="1" customHeight="1" x14ac:dyDescent="0.25">
      <c r="A393" s="36"/>
      <c r="B393" s="36"/>
      <c r="C393" s="36"/>
      <c r="D393" s="36"/>
      <c r="E393" s="38"/>
      <c r="F393" s="95"/>
    </row>
    <row r="394" spans="1:6" ht="25.5" hidden="1" customHeight="1" x14ac:dyDescent="0.25">
      <c r="A394" s="36"/>
      <c r="B394" s="36"/>
      <c r="C394" s="36"/>
      <c r="D394" s="36"/>
      <c r="E394" s="37"/>
      <c r="F394" s="95"/>
    </row>
    <row r="395" spans="1:6" ht="25.5" hidden="1" customHeight="1" x14ac:dyDescent="0.25">
      <c r="A395" s="36"/>
      <c r="B395" s="36"/>
      <c r="C395" s="36"/>
      <c r="D395" s="36"/>
      <c r="E395" s="37"/>
      <c r="F395" s="95"/>
    </row>
    <row r="396" spans="1:6" ht="25.5" hidden="1" customHeight="1" x14ac:dyDescent="0.25">
      <c r="A396" s="36"/>
      <c r="B396" s="36"/>
      <c r="C396" s="36"/>
      <c r="D396" s="36"/>
      <c r="E396" s="37"/>
      <c r="F396" s="95"/>
    </row>
    <row r="397" spans="1:6" ht="25.5" hidden="1" customHeight="1" x14ac:dyDescent="0.25">
      <c r="A397" s="36"/>
      <c r="B397" s="36"/>
      <c r="C397" s="36"/>
      <c r="D397" s="36"/>
      <c r="E397" s="37"/>
      <c r="F397" s="95"/>
    </row>
    <row r="398" spans="1:6" ht="25.5" hidden="1" customHeight="1" x14ac:dyDescent="0.25">
      <c r="A398" s="36"/>
      <c r="B398" s="36"/>
      <c r="C398" s="36"/>
      <c r="D398" s="36"/>
      <c r="E398" s="37"/>
      <c r="F398" s="95"/>
    </row>
    <row r="399" spans="1:6" ht="25.5" hidden="1" customHeight="1" x14ac:dyDescent="0.25">
      <c r="A399" s="36"/>
      <c r="B399" s="36"/>
      <c r="C399" s="36"/>
      <c r="D399" s="36"/>
      <c r="E399" s="37"/>
      <c r="F399" s="95"/>
    </row>
    <row r="400" spans="1:6" ht="25.5" hidden="1" customHeight="1" x14ac:dyDescent="0.25">
      <c r="A400" s="36"/>
      <c r="B400" s="36"/>
      <c r="C400" s="36"/>
      <c r="D400" s="36"/>
      <c r="E400" s="37"/>
      <c r="F400" s="95"/>
    </row>
    <row r="401" spans="1:6" ht="25.5" hidden="1" customHeight="1" x14ac:dyDescent="0.25">
      <c r="A401" s="36"/>
      <c r="B401" s="36"/>
      <c r="C401" s="36"/>
      <c r="D401" s="36"/>
      <c r="E401" s="37"/>
      <c r="F401" s="95"/>
    </row>
    <row r="402" spans="1:6" ht="25.5" hidden="1" customHeight="1" x14ac:dyDescent="0.25">
      <c r="A402" s="36"/>
      <c r="B402" s="36"/>
      <c r="C402" s="36"/>
      <c r="D402" s="36"/>
      <c r="E402" s="37"/>
      <c r="F402" s="95"/>
    </row>
    <row r="403" spans="1:6" ht="25.5" hidden="1" customHeight="1" x14ac:dyDescent="0.25">
      <c r="A403" s="36"/>
      <c r="B403" s="36"/>
      <c r="C403" s="36"/>
      <c r="D403" s="36"/>
      <c r="E403" s="38"/>
      <c r="F403" s="95"/>
    </row>
    <row r="404" spans="1:6" ht="25.5" hidden="1" customHeight="1" x14ac:dyDescent="0.25">
      <c r="A404" s="36"/>
      <c r="B404" s="36"/>
      <c r="C404" s="36"/>
      <c r="D404" s="36"/>
      <c r="E404" s="38"/>
      <c r="F404" s="95"/>
    </row>
    <row r="405" spans="1:6" ht="25.5" hidden="1" customHeight="1" x14ac:dyDescent="0.25">
      <c r="A405" s="36"/>
      <c r="B405" s="36"/>
      <c r="C405" s="36"/>
      <c r="D405" s="36"/>
      <c r="E405" s="37"/>
      <c r="F405" s="95"/>
    </row>
    <row r="406" spans="1:6" ht="25.5" hidden="1" customHeight="1" x14ac:dyDescent="0.25">
      <c r="A406" s="36"/>
      <c r="B406" s="36"/>
      <c r="C406" s="36"/>
      <c r="D406" s="36"/>
      <c r="E406" s="37"/>
      <c r="F406" s="95"/>
    </row>
    <row r="407" spans="1:6" ht="25.5" hidden="1" customHeight="1" x14ac:dyDescent="0.25">
      <c r="A407" s="36"/>
      <c r="B407" s="36"/>
      <c r="C407" s="36"/>
      <c r="D407" s="36"/>
      <c r="E407" s="37"/>
      <c r="F407" s="95"/>
    </row>
    <row r="408" spans="1:6" ht="25.5" hidden="1" customHeight="1" x14ac:dyDescent="0.25">
      <c r="A408" s="36"/>
      <c r="B408" s="36"/>
      <c r="C408" s="36"/>
      <c r="D408" s="36"/>
      <c r="E408" s="37"/>
      <c r="F408" s="95"/>
    </row>
    <row r="409" spans="1:6" ht="25.5" hidden="1" customHeight="1" x14ac:dyDescent="0.25">
      <c r="A409" s="36"/>
      <c r="B409" s="36"/>
      <c r="C409" s="36"/>
      <c r="D409" s="36"/>
      <c r="E409" s="37"/>
      <c r="F409" s="95"/>
    </row>
    <row r="410" spans="1:6" ht="25.5" hidden="1" customHeight="1" x14ac:dyDescent="0.25">
      <c r="A410" s="36"/>
      <c r="B410" s="36"/>
      <c r="C410" s="36"/>
      <c r="D410" s="36"/>
      <c r="E410" s="37"/>
      <c r="F410" s="95"/>
    </row>
    <row r="411" spans="1:6" ht="25.5" hidden="1" customHeight="1" x14ac:dyDescent="0.25">
      <c r="A411" s="36"/>
      <c r="B411" s="36"/>
      <c r="C411" s="36"/>
      <c r="D411" s="36"/>
      <c r="E411" s="37"/>
      <c r="F411" s="95"/>
    </row>
    <row r="412" spans="1:6" ht="25.5" hidden="1" customHeight="1" x14ac:dyDescent="0.25">
      <c r="A412" s="36"/>
      <c r="B412" s="36"/>
      <c r="C412" s="36"/>
      <c r="D412" s="36"/>
      <c r="E412" s="37"/>
      <c r="F412" s="95"/>
    </row>
    <row r="413" spans="1:6" ht="25.5" hidden="1" customHeight="1" x14ac:dyDescent="0.25">
      <c r="A413" s="36"/>
      <c r="B413" s="36"/>
      <c r="C413" s="36"/>
      <c r="D413" s="36"/>
      <c r="E413" s="38"/>
      <c r="F413" s="95"/>
    </row>
    <row r="414" spans="1:6" ht="25.5" hidden="1" customHeight="1" x14ac:dyDescent="0.25">
      <c r="A414" s="36"/>
      <c r="B414" s="36"/>
      <c r="C414" s="36"/>
      <c r="D414" s="36"/>
      <c r="E414" s="37"/>
      <c r="F414" s="95"/>
    </row>
    <row r="415" spans="1:6" ht="25.5" hidden="1" customHeight="1" x14ac:dyDescent="0.25">
      <c r="A415" s="36"/>
      <c r="B415" s="36"/>
      <c r="C415" s="36"/>
      <c r="D415" s="36"/>
      <c r="E415" s="37"/>
      <c r="F415" s="95"/>
    </row>
    <row r="416" spans="1:6" ht="25.5" hidden="1" customHeight="1" x14ac:dyDescent="0.25">
      <c r="A416" s="36"/>
      <c r="B416" s="36"/>
      <c r="C416" s="36"/>
      <c r="D416" s="36"/>
      <c r="E416" s="37"/>
      <c r="F416" s="95"/>
    </row>
    <row r="417" spans="1:6" ht="25.5" hidden="1" customHeight="1" x14ac:dyDescent="0.25">
      <c r="A417" s="36"/>
      <c r="B417" s="36"/>
      <c r="C417" s="36"/>
      <c r="D417" s="36"/>
      <c r="E417" s="37"/>
      <c r="F417" s="95"/>
    </row>
    <row r="418" spans="1:6" ht="25.5" hidden="1" customHeight="1" x14ac:dyDescent="0.25">
      <c r="A418" s="36"/>
      <c r="B418" s="36"/>
      <c r="C418" s="36"/>
      <c r="D418" s="36"/>
      <c r="E418" s="37"/>
      <c r="F418" s="95"/>
    </row>
    <row r="419" spans="1:6" ht="25.5" hidden="1" customHeight="1" x14ac:dyDescent="0.25">
      <c r="A419" s="36"/>
      <c r="B419" s="36"/>
      <c r="C419" s="36"/>
      <c r="D419" s="36"/>
      <c r="E419" s="37"/>
      <c r="F419" s="95"/>
    </row>
    <row r="420" spans="1:6" ht="25.5" hidden="1" customHeight="1" x14ac:dyDescent="0.25">
      <c r="A420" s="36"/>
      <c r="B420" s="36"/>
      <c r="C420" s="36"/>
      <c r="D420" s="36"/>
      <c r="E420" s="37"/>
      <c r="F420" s="95"/>
    </row>
    <row r="421" spans="1:6" ht="25.5" hidden="1" customHeight="1" x14ac:dyDescent="0.25">
      <c r="A421" s="36"/>
      <c r="B421" s="36"/>
      <c r="C421" s="36"/>
      <c r="D421" s="36"/>
      <c r="E421" s="37"/>
      <c r="F421" s="95"/>
    </row>
    <row r="422" spans="1:6" ht="25.5" hidden="1" customHeight="1" x14ac:dyDescent="0.25">
      <c r="A422" s="36"/>
      <c r="B422" s="36"/>
      <c r="C422" s="36"/>
      <c r="D422" s="36"/>
      <c r="E422" s="38"/>
      <c r="F422" s="95"/>
    </row>
    <row r="423" spans="1:6" ht="25.5" hidden="1" customHeight="1" x14ac:dyDescent="0.25">
      <c r="A423" s="36"/>
      <c r="B423" s="36"/>
      <c r="C423" s="36"/>
      <c r="D423" s="36"/>
      <c r="E423" s="37"/>
      <c r="F423" s="95"/>
    </row>
    <row r="424" spans="1:6" ht="25.5" hidden="1" customHeight="1" x14ac:dyDescent="0.25">
      <c r="A424" s="36"/>
      <c r="B424" s="36"/>
      <c r="C424" s="36"/>
      <c r="D424" s="36"/>
      <c r="E424" s="37"/>
      <c r="F424" s="95"/>
    </row>
    <row r="425" spans="1:6" ht="25.5" hidden="1" customHeight="1" x14ac:dyDescent="0.25">
      <c r="A425" s="36"/>
      <c r="B425" s="36"/>
      <c r="C425" s="36"/>
      <c r="D425" s="36"/>
      <c r="E425" s="38"/>
      <c r="F425" s="95"/>
    </row>
    <row r="426" spans="1:6" ht="25.5" hidden="1" customHeight="1" x14ac:dyDescent="0.25">
      <c r="A426" s="36"/>
      <c r="B426" s="36"/>
      <c r="C426" s="36"/>
      <c r="D426" s="36"/>
      <c r="E426" s="38"/>
      <c r="F426" s="95"/>
    </row>
    <row r="427" spans="1:6" ht="25.5" hidden="1" customHeight="1" x14ac:dyDescent="0.25">
      <c r="A427" s="36"/>
      <c r="B427" s="36"/>
      <c r="C427" s="36"/>
      <c r="D427" s="36"/>
      <c r="E427" s="37"/>
      <c r="F427" s="95"/>
    </row>
    <row r="428" spans="1:6" ht="25.5" hidden="1" customHeight="1" x14ac:dyDescent="0.25">
      <c r="A428" s="36"/>
      <c r="B428" s="36"/>
      <c r="C428" s="36"/>
      <c r="D428" s="36"/>
      <c r="E428" s="37"/>
      <c r="F428" s="95"/>
    </row>
    <row r="429" spans="1:6" ht="25.5" hidden="1" customHeight="1" x14ac:dyDescent="0.25">
      <c r="A429" s="36"/>
      <c r="B429" s="36"/>
      <c r="C429" s="36"/>
      <c r="D429" s="36"/>
      <c r="E429" s="37"/>
      <c r="F429" s="95"/>
    </row>
    <row r="430" spans="1:6" ht="25.5" hidden="1" customHeight="1" x14ac:dyDescent="0.25">
      <c r="A430" s="36"/>
      <c r="B430" s="36"/>
      <c r="C430" s="36"/>
      <c r="D430" s="36"/>
      <c r="E430" s="37"/>
      <c r="F430" s="95"/>
    </row>
    <row r="431" spans="1:6" ht="25.5" hidden="1" customHeight="1" x14ac:dyDescent="0.25">
      <c r="A431" s="36"/>
      <c r="B431" s="36"/>
      <c r="C431" s="36"/>
      <c r="D431" s="36"/>
      <c r="E431" s="37"/>
      <c r="F431" s="95"/>
    </row>
    <row r="432" spans="1:6" ht="25.5" hidden="1" customHeight="1" x14ac:dyDescent="0.25">
      <c r="A432" s="36"/>
      <c r="B432" s="36"/>
      <c r="C432" s="36"/>
      <c r="D432" s="36"/>
      <c r="E432" s="37"/>
      <c r="F432" s="95"/>
    </row>
    <row r="433" spans="1:6" ht="25.5" hidden="1" customHeight="1" x14ac:dyDescent="0.25">
      <c r="A433" s="36"/>
      <c r="B433" s="36"/>
      <c r="C433" s="36"/>
      <c r="D433" s="36"/>
      <c r="E433" s="37"/>
      <c r="F433" s="95"/>
    </row>
    <row r="434" spans="1:6" ht="25.5" hidden="1" customHeight="1" x14ac:dyDescent="0.25">
      <c r="A434" s="36"/>
      <c r="B434" s="36"/>
      <c r="C434" s="36"/>
      <c r="D434" s="36"/>
      <c r="E434" s="37"/>
      <c r="F434" s="95"/>
    </row>
    <row r="435" spans="1:6" ht="25.5" hidden="1" customHeight="1" x14ac:dyDescent="0.25">
      <c r="A435" s="36"/>
      <c r="B435" s="36"/>
      <c r="C435" s="36"/>
      <c r="D435" s="36"/>
      <c r="E435" s="37"/>
      <c r="F435" s="95"/>
    </row>
    <row r="436" spans="1:6" ht="25.5" hidden="1" customHeight="1" x14ac:dyDescent="0.25">
      <c r="A436" s="36"/>
      <c r="B436" s="36"/>
      <c r="C436" s="36"/>
      <c r="D436" s="36"/>
      <c r="E436" s="37"/>
      <c r="F436" s="95"/>
    </row>
    <row r="437" spans="1:6" ht="25.5" hidden="1" customHeight="1" x14ac:dyDescent="0.25">
      <c r="A437" s="36"/>
      <c r="B437" s="36"/>
      <c r="C437" s="36"/>
      <c r="D437" s="36"/>
      <c r="E437" s="37"/>
      <c r="F437" s="95"/>
    </row>
    <row r="438" spans="1:6" ht="25.5" hidden="1" customHeight="1" x14ac:dyDescent="0.25">
      <c r="A438" s="36"/>
      <c r="B438" s="36"/>
      <c r="C438" s="36"/>
      <c r="D438" s="36"/>
      <c r="E438" s="37"/>
      <c r="F438" s="95"/>
    </row>
    <row r="439" spans="1:6" ht="25.5" hidden="1" customHeight="1" x14ac:dyDescent="0.25">
      <c r="A439" s="36"/>
      <c r="B439" s="36"/>
      <c r="C439" s="36"/>
      <c r="D439" s="36"/>
      <c r="E439" s="38"/>
      <c r="F439" s="95"/>
    </row>
    <row r="440" spans="1:6" ht="25.5" hidden="1" customHeight="1" x14ac:dyDescent="0.25">
      <c r="A440" s="36"/>
      <c r="B440" s="36"/>
      <c r="C440" s="36"/>
      <c r="D440" s="36"/>
      <c r="E440" s="37"/>
      <c r="F440" s="95"/>
    </row>
    <row r="441" spans="1:6" ht="25.5" hidden="1" customHeight="1" x14ac:dyDescent="0.25">
      <c r="A441" s="36"/>
      <c r="B441" s="36"/>
      <c r="C441" s="36"/>
      <c r="D441" s="36"/>
      <c r="E441" s="37"/>
      <c r="F441" s="95"/>
    </row>
    <row r="442" spans="1:6" ht="25.5" hidden="1" customHeight="1" x14ac:dyDescent="0.25">
      <c r="A442" s="36"/>
      <c r="B442" s="36"/>
      <c r="C442" s="36"/>
      <c r="D442" s="36"/>
      <c r="E442" s="37"/>
      <c r="F442" s="95"/>
    </row>
    <row r="443" spans="1:6" ht="25.5" hidden="1" customHeight="1" x14ac:dyDescent="0.25">
      <c r="A443" s="36"/>
      <c r="B443" s="36"/>
      <c r="C443" s="36"/>
      <c r="D443" s="36"/>
      <c r="E443" s="37"/>
      <c r="F443" s="95"/>
    </row>
    <row r="444" spans="1:6" ht="25.5" hidden="1" customHeight="1" x14ac:dyDescent="0.25">
      <c r="A444" s="36"/>
      <c r="B444" s="36"/>
      <c r="C444" s="36"/>
      <c r="D444" s="36"/>
      <c r="E444" s="37"/>
      <c r="F444" s="95"/>
    </row>
    <row r="445" spans="1:6" ht="25.5" hidden="1" customHeight="1" x14ac:dyDescent="0.25">
      <c r="A445" s="36"/>
      <c r="B445" s="36"/>
      <c r="C445" s="36"/>
      <c r="D445" s="36"/>
      <c r="E445" s="37"/>
      <c r="F445" s="95"/>
    </row>
    <row r="446" spans="1:6" ht="25.5" hidden="1" customHeight="1" x14ac:dyDescent="0.25">
      <c r="A446" s="36"/>
      <c r="B446" s="36"/>
      <c r="C446" s="36"/>
      <c r="D446" s="36"/>
      <c r="E446" s="38"/>
      <c r="F446" s="95"/>
    </row>
    <row r="447" spans="1:6" ht="25.5" hidden="1" customHeight="1" x14ac:dyDescent="0.25">
      <c r="A447" s="36"/>
      <c r="B447" s="36"/>
      <c r="C447" s="36"/>
      <c r="D447" s="36"/>
      <c r="E447" s="37"/>
      <c r="F447" s="95"/>
    </row>
    <row r="448" spans="1:6" ht="25.5" hidden="1" customHeight="1" x14ac:dyDescent="0.25">
      <c r="A448" s="36"/>
      <c r="B448" s="36"/>
      <c r="C448" s="36"/>
      <c r="D448" s="36"/>
      <c r="E448" s="37"/>
      <c r="F448" s="95"/>
    </row>
    <row r="449" spans="1:6" ht="25.5" hidden="1" customHeight="1" x14ac:dyDescent="0.25">
      <c r="A449" s="36"/>
      <c r="B449" s="36"/>
      <c r="C449" s="36"/>
      <c r="D449" s="36"/>
      <c r="E449" s="37"/>
      <c r="F449" s="95"/>
    </row>
    <row r="450" spans="1:6" ht="25.5" hidden="1" customHeight="1" x14ac:dyDescent="0.25">
      <c r="A450" s="36"/>
      <c r="B450" s="36"/>
      <c r="C450" s="36"/>
      <c r="D450" s="36"/>
      <c r="E450" s="37"/>
      <c r="F450" s="95"/>
    </row>
    <row r="451" spans="1:6" ht="25.5" hidden="1" customHeight="1" x14ac:dyDescent="0.25">
      <c r="A451" s="36"/>
      <c r="B451" s="36"/>
      <c r="C451" s="36"/>
      <c r="D451" s="36"/>
      <c r="E451" s="37"/>
      <c r="F451" s="95"/>
    </row>
    <row r="452" spans="1:6" ht="25.5" hidden="1" customHeight="1" x14ac:dyDescent="0.25">
      <c r="A452" s="36"/>
      <c r="B452" s="36"/>
      <c r="C452" s="36"/>
      <c r="D452" s="36"/>
      <c r="E452" s="37"/>
      <c r="F452" s="95"/>
    </row>
    <row r="453" spans="1:6" ht="25.5" hidden="1" customHeight="1" x14ac:dyDescent="0.25">
      <c r="A453" s="36"/>
      <c r="B453" s="36"/>
      <c r="C453" s="36"/>
      <c r="D453" s="36"/>
      <c r="E453" s="37"/>
      <c r="F453" s="95"/>
    </row>
    <row r="454" spans="1:6" ht="25.5" hidden="1" customHeight="1" x14ac:dyDescent="0.25">
      <c r="A454" s="36"/>
      <c r="B454" s="36"/>
      <c r="C454" s="36"/>
      <c r="D454" s="36"/>
      <c r="E454" s="37"/>
      <c r="F454" s="95"/>
    </row>
    <row r="455" spans="1:6" ht="25.5" hidden="1" customHeight="1" x14ac:dyDescent="0.25">
      <c r="A455" s="36"/>
      <c r="B455" s="36"/>
      <c r="C455" s="36"/>
      <c r="D455" s="36"/>
      <c r="E455" s="37"/>
      <c r="F455" s="95"/>
    </row>
    <row r="456" spans="1:6" ht="25.5" hidden="1" customHeight="1" x14ac:dyDescent="0.25">
      <c r="A456" s="36"/>
      <c r="B456" s="36"/>
      <c r="C456" s="36"/>
      <c r="D456" s="36"/>
      <c r="E456" s="38"/>
      <c r="F456" s="95"/>
    </row>
    <row r="457" spans="1:6" ht="25.5" hidden="1" customHeight="1" x14ac:dyDescent="0.25">
      <c r="A457" s="36"/>
      <c r="B457" s="36"/>
      <c r="C457" s="36"/>
      <c r="D457" s="36"/>
      <c r="E457" s="37"/>
      <c r="F457" s="95"/>
    </row>
    <row r="458" spans="1:6" ht="25.5" hidden="1" customHeight="1" x14ac:dyDescent="0.25">
      <c r="A458" s="36"/>
      <c r="B458" s="36"/>
      <c r="C458" s="36"/>
      <c r="D458" s="36"/>
      <c r="E458" s="37"/>
      <c r="F458" s="95"/>
    </row>
    <row r="459" spans="1:6" ht="25.5" hidden="1" customHeight="1" x14ac:dyDescent="0.25">
      <c r="A459" s="36"/>
      <c r="B459" s="36"/>
      <c r="C459" s="36"/>
      <c r="D459" s="36"/>
      <c r="E459" s="37"/>
      <c r="F459" s="95"/>
    </row>
    <row r="460" spans="1:6" ht="25.5" hidden="1" customHeight="1" x14ac:dyDescent="0.25">
      <c r="A460" s="36"/>
      <c r="B460" s="36"/>
      <c r="C460" s="36"/>
      <c r="D460" s="36"/>
      <c r="E460" s="37"/>
      <c r="F460" s="95"/>
    </row>
    <row r="461" spans="1:6" ht="25.5" hidden="1" customHeight="1" x14ac:dyDescent="0.25">
      <c r="A461" s="36"/>
      <c r="B461" s="36"/>
      <c r="C461" s="36"/>
      <c r="D461" s="36"/>
      <c r="E461" s="37"/>
      <c r="F461" s="95"/>
    </row>
    <row r="462" spans="1:6" ht="25.5" hidden="1" customHeight="1" x14ac:dyDescent="0.25">
      <c r="A462" s="36"/>
      <c r="B462" s="36"/>
      <c r="C462" s="36"/>
      <c r="D462" s="36"/>
      <c r="E462" s="37"/>
      <c r="F462" s="95"/>
    </row>
    <row r="463" spans="1:6" ht="25.5" hidden="1" customHeight="1" x14ac:dyDescent="0.25">
      <c r="A463" s="36"/>
      <c r="B463" s="36"/>
      <c r="C463" s="36"/>
      <c r="D463" s="36"/>
      <c r="E463" s="37"/>
      <c r="F463" s="95"/>
    </row>
    <row r="464" spans="1:6" ht="25.5" hidden="1" customHeight="1" x14ac:dyDescent="0.25">
      <c r="A464" s="36"/>
      <c r="B464" s="36"/>
      <c r="C464" s="36"/>
      <c r="D464" s="36"/>
      <c r="E464" s="37"/>
      <c r="F464" s="95"/>
    </row>
    <row r="465" spans="1:6" ht="25.5" hidden="1" customHeight="1" x14ac:dyDescent="0.25">
      <c r="A465" s="36"/>
      <c r="B465" s="36"/>
      <c r="C465" s="36"/>
      <c r="D465" s="36"/>
      <c r="E465" s="37"/>
      <c r="F465" s="95"/>
    </row>
    <row r="466" spans="1:6" ht="25.5" hidden="1" customHeight="1" x14ac:dyDescent="0.25">
      <c r="A466" s="36"/>
      <c r="B466" s="36"/>
      <c r="C466" s="36"/>
      <c r="D466" s="36"/>
      <c r="E466" s="38"/>
      <c r="F466" s="95"/>
    </row>
    <row r="467" spans="1:6" ht="25.5" hidden="1" customHeight="1" x14ac:dyDescent="0.25">
      <c r="A467" s="36"/>
      <c r="B467" s="36"/>
      <c r="C467" s="36"/>
      <c r="D467" s="36"/>
      <c r="E467" s="37"/>
      <c r="F467" s="95"/>
    </row>
    <row r="468" spans="1:6" ht="25.5" hidden="1" customHeight="1" x14ac:dyDescent="0.25">
      <c r="A468" s="36"/>
      <c r="B468" s="36"/>
      <c r="C468" s="36"/>
      <c r="D468" s="36"/>
      <c r="E468" s="37"/>
      <c r="F468" s="95"/>
    </row>
    <row r="469" spans="1:6" ht="25.5" hidden="1" customHeight="1" x14ac:dyDescent="0.25">
      <c r="A469" s="36"/>
      <c r="B469" s="36"/>
      <c r="C469" s="36"/>
      <c r="D469" s="36"/>
      <c r="E469" s="38"/>
      <c r="F469" s="95"/>
    </row>
    <row r="470" spans="1:6" ht="25.5" hidden="1" customHeight="1" x14ac:dyDescent="0.25">
      <c r="A470" s="36"/>
      <c r="B470" s="36"/>
      <c r="C470" s="36"/>
      <c r="D470" s="36"/>
      <c r="E470" s="37"/>
      <c r="F470" s="95"/>
    </row>
    <row r="471" spans="1:6" ht="25.5" hidden="1" customHeight="1" x14ac:dyDescent="0.25">
      <c r="A471" s="36"/>
      <c r="B471" s="36"/>
      <c r="C471" s="36"/>
      <c r="D471" s="36"/>
      <c r="E471" s="37"/>
      <c r="F471" s="95"/>
    </row>
    <row r="472" spans="1:6" ht="25.5" hidden="1" customHeight="1" x14ac:dyDescent="0.25">
      <c r="A472" s="36"/>
      <c r="B472" s="36"/>
      <c r="C472" s="36"/>
      <c r="D472" s="36"/>
      <c r="E472" s="37"/>
      <c r="F472" s="95"/>
    </row>
    <row r="473" spans="1:6" ht="25.5" hidden="1" customHeight="1" x14ac:dyDescent="0.25">
      <c r="A473" s="36"/>
      <c r="B473" s="36"/>
      <c r="C473" s="36"/>
      <c r="D473" s="36"/>
      <c r="E473" s="38"/>
      <c r="F473" s="95"/>
    </row>
    <row r="474" spans="1:6" ht="25.5" hidden="1" customHeight="1" x14ac:dyDescent="0.25">
      <c r="A474" s="36"/>
      <c r="B474" s="36"/>
      <c r="C474" s="36"/>
      <c r="D474" s="36"/>
      <c r="E474" s="38"/>
      <c r="F474" s="95"/>
    </row>
    <row r="475" spans="1:6" ht="25.5" hidden="1" customHeight="1" x14ac:dyDescent="0.25">
      <c r="A475" s="36"/>
      <c r="B475" s="36"/>
      <c r="C475" s="36"/>
      <c r="D475" s="36"/>
      <c r="E475" s="37"/>
      <c r="F475" s="95"/>
    </row>
    <row r="476" spans="1:6" ht="25.5" hidden="1" customHeight="1" x14ac:dyDescent="0.25">
      <c r="A476" s="36"/>
      <c r="B476" s="36"/>
      <c r="C476" s="36"/>
      <c r="D476" s="36"/>
      <c r="E476" s="37"/>
      <c r="F476" s="95"/>
    </row>
    <row r="477" spans="1:6" ht="25.5" hidden="1" customHeight="1" x14ac:dyDescent="0.25">
      <c r="A477" s="36"/>
      <c r="B477" s="36"/>
      <c r="C477" s="36"/>
      <c r="D477" s="36"/>
      <c r="E477" s="37"/>
      <c r="F477" s="95"/>
    </row>
    <row r="478" spans="1:6" ht="25.5" hidden="1" customHeight="1" x14ac:dyDescent="0.25">
      <c r="A478" s="36"/>
      <c r="B478" s="36"/>
      <c r="C478" s="36"/>
      <c r="D478" s="36"/>
      <c r="E478" s="37"/>
      <c r="F478" s="95"/>
    </row>
    <row r="479" spans="1:6" ht="25.5" hidden="1" customHeight="1" x14ac:dyDescent="0.25">
      <c r="A479" s="36"/>
      <c r="B479" s="36"/>
      <c r="C479" s="36"/>
      <c r="D479" s="36"/>
      <c r="E479" s="37"/>
      <c r="F479" s="95"/>
    </row>
    <row r="480" spans="1:6" ht="25.5" hidden="1" customHeight="1" x14ac:dyDescent="0.25">
      <c r="A480" s="36"/>
      <c r="B480" s="36"/>
      <c r="C480" s="36"/>
      <c r="D480" s="36"/>
      <c r="E480" s="37"/>
      <c r="F480" s="95"/>
    </row>
    <row r="481" spans="1:6" ht="25.5" hidden="1" customHeight="1" x14ac:dyDescent="0.25">
      <c r="A481" s="36"/>
      <c r="B481" s="36"/>
      <c r="C481" s="36"/>
      <c r="D481" s="36"/>
      <c r="E481" s="38"/>
      <c r="F481" s="95"/>
    </row>
    <row r="482" spans="1:6" ht="25.5" hidden="1" customHeight="1" x14ac:dyDescent="0.25">
      <c r="A482" s="36"/>
      <c r="B482" s="36"/>
      <c r="C482" s="36"/>
      <c r="D482" s="36"/>
      <c r="E482" s="37"/>
      <c r="F482" s="95"/>
    </row>
    <row r="483" spans="1:6" ht="25.5" hidden="1" customHeight="1" x14ac:dyDescent="0.25">
      <c r="A483" s="36"/>
      <c r="B483" s="36"/>
      <c r="C483" s="36"/>
      <c r="D483" s="36"/>
      <c r="E483" s="37"/>
      <c r="F483" s="95"/>
    </row>
    <row r="484" spans="1:6" ht="25.5" hidden="1" customHeight="1" x14ac:dyDescent="0.25">
      <c r="A484" s="36"/>
      <c r="B484" s="36"/>
      <c r="C484" s="36"/>
      <c r="D484" s="36"/>
      <c r="E484" s="37"/>
      <c r="F484" s="95"/>
    </row>
    <row r="485" spans="1:6" ht="25.5" hidden="1" customHeight="1" x14ac:dyDescent="0.25">
      <c r="A485" s="36"/>
      <c r="B485" s="36"/>
      <c r="C485" s="36"/>
      <c r="D485" s="36"/>
      <c r="E485" s="37"/>
      <c r="F485" s="95"/>
    </row>
    <row r="486" spans="1:6" ht="25.5" hidden="1" customHeight="1" x14ac:dyDescent="0.25">
      <c r="A486" s="36"/>
      <c r="B486" s="36"/>
      <c r="C486" s="36"/>
      <c r="D486" s="36"/>
      <c r="E486" s="37"/>
      <c r="F486" s="95"/>
    </row>
    <row r="487" spans="1:6" ht="25.5" hidden="1" customHeight="1" x14ac:dyDescent="0.25">
      <c r="A487" s="36"/>
      <c r="B487" s="36"/>
      <c r="C487" s="36"/>
      <c r="D487" s="36"/>
      <c r="E487" s="38"/>
      <c r="F487" s="95"/>
    </row>
    <row r="488" spans="1:6" ht="25.5" hidden="1" customHeight="1" x14ac:dyDescent="0.25">
      <c r="A488" s="36"/>
      <c r="B488" s="36"/>
      <c r="C488" s="36"/>
      <c r="D488" s="36"/>
      <c r="E488" s="37"/>
      <c r="F488" s="95"/>
    </row>
    <row r="489" spans="1:6" ht="25.5" hidden="1" customHeight="1" x14ac:dyDescent="0.25">
      <c r="A489" s="36"/>
      <c r="B489" s="36"/>
      <c r="C489" s="36"/>
      <c r="D489" s="36"/>
      <c r="E489" s="37"/>
      <c r="F489" s="95"/>
    </row>
    <row r="490" spans="1:6" ht="25.5" hidden="1" customHeight="1" x14ac:dyDescent="0.25">
      <c r="A490" s="36"/>
      <c r="B490" s="36"/>
      <c r="C490" s="36"/>
      <c r="D490" s="36"/>
      <c r="E490" s="37"/>
      <c r="F490" s="95"/>
    </row>
    <row r="491" spans="1:6" ht="25.5" hidden="1" customHeight="1" x14ac:dyDescent="0.25">
      <c r="A491" s="36"/>
      <c r="B491" s="36"/>
      <c r="C491" s="36"/>
      <c r="D491" s="36"/>
      <c r="E491" s="38"/>
      <c r="F491" s="95"/>
    </row>
    <row r="492" spans="1:6" ht="25.5" hidden="1" customHeight="1" x14ac:dyDescent="0.25">
      <c r="A492" s="36"/>
      <c r="B492" s="36"/>
      <c r="C492" s="36"/>
      <c r="D492" s="36"/>
      <c r="E492" s="38"/>
      <c r="F492" s="95"/>
    </row>
    <row r="493" spans="1:6" ht="25.5" hidden="1" customHeight="1" x14ac:dyDescent="0.25">
      <c r="A493" s="36"/>
      <c r="B493" s="36"/>
      <c r="C493" s="36"/>
      <c r="D493" s="36"/>
      <c r="E493" s="37"/>
      <c r="F493" s="95"/>
    </row>
    <row r="494" spans="1:6" ht="25.5" hidden="1" customHeight="1" x14ac:dyDescent="0.25">
      <c r="A494" s="36"/>
      <c r="B494" s="36"/>
      <c r="C494" s="36"/>
      <c r="D494" s="36"/>
      <c r="E494" s="37"/>
      <c r="F494" s="95"/>
    </row>
    <row r="495" spans="1:6" ht="25.5" hidden="1" customHeight="1" x14ac:dyDescent="0.25">
      <c r="A495" s="36"/>
      <c r="B495" s="36"/>
      <c r="C495" s="36"/>
      <c r="D495" s="36"/>
      <c r="E495" s="37"/>
      <c r="F495" s="95"/>
    </row>
    <row r="496" spans="1:6" ht="25.5" hidden="1" customHeight="1" x14ac:dyDescent="0.25">
      <c r="A496" s="36"/>
      <c r="B496" s="36"/>
      <c r="C496" s="36"/>
      <c r="D496" s="36"/>
      <c r="E496" s="37"/>
      <c r="F496" s="95"/>
    </row>
    <row r="497" spans="1:6" ht="25.5" hidden="1" customHeight="1" x14ac:dyDescent="0.25">
      <c r="A497" s="36"/>
      <c r="B497" s="36"/>
      <c r="C497" s="36"/>
      <c r="D497" s="36"/>
      <c r="E497" s="37"/>
      <c r="F497" s="95"/>
    </row>
    <row r="498" spans="1:6" ht="25.5" hidden="1" customHeight="1" x14ac:dyDescent="0.25">
      <c r="A498" s="36"/>
      <c r="B498" s="36"/>
      <c r="C498" s="36"/>
      <c r="D498" s="36"/>
      <c r="E498" s="37"/>
      <c r="F498" s="95"/>
    </row>
    <row r="499" spans="1:6" ht="25.5" hidden="1" customHeight="1" x14ac:dyDescent="0.25">
      <c r="A499" s="36"/>
      <c r="B499" s="36"/>
      <c r="C499" s="36"/>
      <c r="D499" s="36"/>
      <c r="E499" s="37"/>
      <c r="F499" s="95"/>
    </row>
    <row r="500" spans="1:6" ht="25.5" hidden="1" customHeight="1" x14ac:dyDescent="0.25">
      <c r="A500" s="36"/>
      <c r="B500" s="36"/>
      <c r="C500" s="36"/>
      <c r="D500" s="36"/>
      <c r="E500" s="37"/>
      <c r="F500" s="95"/>
    </row>
    <row r="501" spans="1:6" ht="25.5" hidden="1" customHeight="1" x14ac:dyDescent="0.25">
      <c r="A501" s="36"/>
      <c r="B501" s="36"/>
      <c r="C501" s="36"/>
      <c r="D501" s="36"/>
      <c r="E501" s="38"/>
      <c r="F501" s="95"/>
    </row>
    <row r="502" spans="1:6" ht="25.5" hidden="1" customHeight="1" x14ac:dyDescent="0.25">
      <c r="A502" s="36"/>
      <c r="B502" s="36"/>
      <c r="C502" s="36"/>
      <c r="D502" s="36"/>
      <c r="E502" s="37"/>
      <c r="F502" s="95"/>
    </row>
    <row r="503" spans="1:6" ht="25.5" hidden="1" customHeight="1" x14ac:dyDescent="0.25">
      <c r="A503" s="36"/>
      <c r="B503" s="36"/>
      <c r="C503" s="36"/>
      <c r="D503" s="36"/>
      <c r="E503" s="37"/>
      <c r="F503" s="95"/>
    </row>
    <row r="504" spans="1:6" ht="25.5" hidden="1" customHeight="1" x14ac:dyDescent="0.25">
      <c r="A504" s="36"/>
      <c r="B504" s="36"/>
      <c r="C504" s="36"/>
      <c r="D504" s="36"/>
      <c r="E504" s="37"/>
      <c r="F504" s="95"/>
    </row>
    <row r="505" spans="1:6" ht="25.5" hidden="1" customHeight="1" x14ac:dyDescent="0.25">
      <c r="A505" s="36"/>
      <c r="B505" s="36"/>
      <c r="C505" s="36"/>
      <c r="D505" s="36"/>
      <c r="E505" s="37"/>
      <c r="F505" s="95"/>
    </row>
    <row r="506" spans="1:6" ht="25.5" hidden="1" customHeight="1" x14ac:dyDescent="0.25">
      <c r="A506" s="36"/>
      <c r="B506" s="36"/>
      <c r="C506" s="36"/>
      <c r="D506" s="36"/>
      <c r="E506" s="37"/>
      <c r="F506" s="95"/>
    </row>
    <row r="507" spans="1:6" ht="25.5" hidden="1" customHeight="1" x14ac:dyDescent="0.25">
      <c r="A507" s="36"/>
      <c r="B507" s="36"/>
      <c r="C507" s="36"/>
      <c r="D507" s="36"/>
      <c r="E507" s="37"/>
      <c r="F507" s="95"/>
    </row>
    <row r="508" spans="1:6" ht="25.5" hidden="1" customHeight="1" x14ac:dyDescent="0.25">
      <c r="A508" s="36"/>
      <c r="B508" s="36"/>
      <c r="C508" s="36"/>
      <c r="D508" s="36"/>
      <c r="E508" s="37"/>
      <c r="F508" s="95"/>
    </row>
    <row r="509" spans="1:6" ht="25.5" hidden="1" customHeight="1" x14ac:dyDescent="0.25">
      <c r="A509" s="36"/>
      <c r="B509" s="36"/>
      <c r="C509" s="36"/>
      <c r="D509" s="36"/>
      <c r="E509" s="37"/>
      <c r="F509" s="95"/>
    </row>
    <row r="510" spans="1:6" ht="25.5" hidden="1" customHeight="1" x14ac:dyDescent="0.25">
      <c r="A510" s="36"/>
      <c r="B510" s="36"/>
      <c r="C510" s="36"/>
      <c r="D510" s="36"/>
      <c r="E510" s="38"/>
      <c r="F510" s="95"/>
    </row>
    <row r="511" spans="1:6" ht="25.5" hidden="1" customHeight="1" x14ac:dyDescent="0.25">
      <c r="A511" s="36"/>
      <c r="B511" s="36"/>
      <c r="C511" s="36"/>
      <c r="D511" s="36"/>
      <c r="E511" s="37"/>
      <c r="F511" s="95"/>
    </row>
    <row r="512" spans="1:6" ht="25.5" hidden="1" customHeight="1" x14ac:dyDescent="0.25">
      <c r="A512" s="36"/>
      <c r="B512" s="36"/>
      <c r="C512" s="36"/>
      <c r="D512" s="36"/>
      <c r="E512" s="37"/>
      <c r="F512" s="95"/>
    </row>
    <row r="513" spans="1:6" ht="25.5" hidden="1" customHeight="1" x14ac:dyDescent="0.25">
      <c r="A513" s="36"/>
      <c r="B513" s="36"/>
      <c r="C513" s="36"/>
      <c r="D513" s="36"/>
      <c r="E513" s="38"/>
      <c r="F513" s="95"/>
    </row>
    <row r="514" spans="1:6" ht="25.5" hidden="1" customHeight="1" x14ac:dyDescent="0.25">
      <c r="A514" s="36"/>
      <c r="B514" s="36"/>
      <c r="C514" s="36"/>
      <c r="D514" s="36"/>
      <c r="E514" s="37"/>
      <c r="F514" s="95"/>
    </row>
    <row r="515" spans="1:6" ht="25.5" hidden="1" customHeight="1" x14ac:dyDescent="0.25">
      <c r="A515" s="36"/>
      <c r="B515" s="36"/>
      <c r="C515" s="36"/>
      <c r="D515" s="36"/>
      <c r="E515" s="37"/>
      <c r="F515" s="95"/>
    </row>
    <row r="516" spans="1:6" ht="25.5" hidden="1" customHeight="1" x14ac:dyDescent="0.25">
      <c r="A516" s="36"/>
      <c r="B516" s="36"/>
      <c r="C516" s="36"/>
      <c r="D516" s="36"/>
      <c r="E516" s="38"/>
      <c r="F516" s="95"/>
    </row>
    <row r="517" spans="1:6" ht="25.5" hidden="1" customHeight="1" x14ac:dyDescent="0.25">
      <c r="A517" s="36"/>
      <c r="B517" s="36"/>
      <c r="C517" s="36"/>
      <c r="D517" s="36"/>
      <c r="E517" s="37"/>
      <c r="F517" s="95"/>
    </row>
    <row r="518" spans="1:6" ht="25.5" hidden="1" customHeight="1" x14ac:dyDescent="0.25">
      <c r="A518" s="36"/>
      <c r="B518" s="36"/>
      <c r="C518" s="36"/>
      <c r="D518" s="36"/>
      <c r="E518" s="37"/>
      <c r="F518" s="95"/>
    </row>
    <row r="519" spans="1:6" ht="25.5" hidden="1" customHeight="1" x14ac:dyDescent="0.25">
      <c r="A519" s="36"/>
      <c r="B519" s="36"/>
      <c r="C519" s="36"/>
      <c r="D519" s="36"/>
      <c r="E519" s="38"/>
      <c r="F519" s="95"/>
    </row>
    <row r="520" spans="1:6" ht="25.5" hidden="1" customHeight="1" x14ac:dyDescent="0.25">
      <c r="A520" s="36"/>
      <c r="B520" s="36"/>
      <c r="C520" s="36"/>
      <c r="D520" s="36"/>
      <c r="E520" s="37"/>
    </row>
    <row r="521" spans="1:6" ht="25.5" hidden="1" customHeight="1" x14ac:dyDescent="0.25">
      <c r="A521" s="36"/>
      <c r="B521" s="36"/>
      <c r="C521" s="36"/>
      <c r="D521" s="36"/>
      <c r="E521" s="37"/>
    </row>
    <row r="522" spans="1:6" ht="25.5" hidden="1" customHeight="1" x14ac:dyDescent="0.25">
      <c r="A522" s="36"/>
      <c r="B522" s="36"/>
      <c r="C522" s="36"/>
      <c r="D522" s="36"/>
      <c r="E522" s="38"/>
    </row>
    <row r="523" spans="1:6" ht="25.5" hidden="1" customHeight="1" x14ac:dyDescent="0.25">
      <c r="A523" s="36"/>
      <c r="B523" s="36"/>
      <c r="C523" s="36"/>
      <c r="D523" s="36"/>
      <c r="E523" s="37"/>
    </row>
    <row r="524" spans="1:6" ht="15" customHeight="1" x14ac:dyDescent="0.25"/>
    <row r="525" spans="1:6" ht="15" customHeight="1" x14ac:dyDescent="0.25"/>
  </sheetData>
  <sheetProtection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000000000000004" header="0.31496062992125984" footer="0.27559055118110237"/>
  <pageSetup scale="80" orientation="portrait" horizontalDpi="4294967295" verticalDpi="4294967295" r:id="rId1"/>
  <headerFooter>
    <oddFooter>&amp;L&amp;"-,Cursiva"&amp;10Ejercicio Fiscal 2018&amp;R&amp;10Página &amp;P de &amp;N&amp;K00+000-----&amp;11------------------</oddFooter>
  </headerFooter>
  <ignoredErrors>
    <ignoredError sqref="A6:E6 A8:E147 A7:D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E11" sqref="E11"/>
    </sheetView>
  </sheetViews>
  <sheetFormatPr baseColWidth="10" defaultRowHeight="15" x14ac:dyDescent="0.25"/>
  <cols>
    <col min="1" max="1" width="2.28515625" customWidth="1"/>
    <col min="2" max="2" width="10.140625" customWidth="1"/>
    <col min="3" max="3" width="4" customWidth="1"/>
    <col min="4" max="4" width="67.42578125" customWidth="1"/>
    <col min="5" max="5" width="18.85546875" customWidth="1"/>
    <col min="6" max="6" width="11.42578125" customWidth="1"/>
  </cols>
  <sheetData>
    <row r="1" spans="1:7" ht="50.25" customHeight="1" x14ac:dyDescent="0.35">
      <c r="A1" s="899" t="s">
        <v>1793</v>
      </c>
      <c r="B1" s="900"/>
      <c r="C1" s="900"/>
      <c r="D1" s="900"/>
      <c r="E1" s="901"/>
      <c r="F1" s="198"/>
    </row>
    <row r="2" spans="1:7" s="191" customFormat="1" ht="27" customHeight="1" x14ac:dyDescent="0.25">
      <c r="A2" s="699" t="str">
        <f>'Objetivos PMD'!$B$3</f>
        <v>Municipio:  SAN JUANITO DE ESCOBEDO JALISCO</v>
      </c>
      <c r="B2" s="700"/>
      <c r="C2" s="700"/>
      <c r="D2" s="700"/>
      <c r="E2" s="701"/>
      <c r="F2" s="254"/>
      <c r="G2" s="255"/>
    </row>
    <row r="3" spans="1:7" ht="41.25" customHeight="1" x14ac:dyDescent="0.25">
      <c r="A3" s="784" t="s">
        <v>1695</v>
      </c>
      <c r="B3" s="902"/>
      <c r="C3" s="785"/>
      <c r="D3" s="455" t="s">
        <v>1696</v>
      </c>
      <c r="E3" s="456" t="s">
        <v>1738</v>
      </c>
      <c r="F3" s="197"/>
    </row>
    <row r="4" spans="1:7" s="1" customFormat="1" ht="6" customHeight="1" x14ac:dyDescent="0.25">
      <c r="A4" s="457"/>
      <c r="B4" s="458"/>
      <c r="C4" s="458"/>
      <c r="D4" s="458"/>
      <c r="E4" s="459"/>
      <c r="F4" s="460"/>
    </row>
    <row r="5" spans="1:7" s="191" customFormat="1" ht="21" customHeight="1" x14ac:dyDescent="0.25">
      <c r="A5" s="461">
        <v>1</v>
      </c>
      <c r="B5" s="897" t="s">
        <v>1698</v>
      </c>
      <c r="C5" s="897"/>
      <c r="D5" s="897"/>
      <c r="E5" s="462">
        <f>SUM(E6:E8)</f>
        <v>0</v>
      </c>
    </row>
    <row r="6" spans="1:7" ht="20.100000000000001" customHeight="1" x14ac:dyDescent="0.25">
      <c r="A6" s="209"/>
      <c r="B6" s="205"/>
      <c r="C6" s="208">
        <v>1.1000000000000001</v>
      </c>
      <c r="D6" s="211" t="s">
        <v>1740</v>
      </c>
      <c r="E6" s="216">
        <v>0</v>
      </c>
    </row>
    <row r="7" spans="1:7" ht="20.100000000000001" customHeight="1" x14ac:dyDescent="0.25">
      <c r="A7" s="209"/>
      <c r="B7" s="205"/>
      <c r="C7" s="208">
        <v>1.2</v>
      </c>
      <c r="D7" s="211" t="s">
        <v>1741</v>
      </c>
      <c r="E7" s="216">
        <v>0</v>
      </c>
    </row>
    <row r="8" spans="1:7" ht="20.100000000000001" customHeight="1" x14ac:dyDescent="0.25">
      <c r="A8" s="209"/>
      <c r="B8" s="205"/>
      <c r="C8" s="208">
        <v>1.3</v>
      </c>
      <c r="D8" s="212" t="s">
        <v>1742</v>
      </c>
      <c r="E8" s="216">
        <v>0</v>
      </c>
    </row>
    <row r="9" spans="1:7" s="191" customFormat="1" ht="21" customHeight="1" x14ac:dyDescent="0.25">
      <c r="A9" s="463">
        <v>2</v>
      </c>
      <c r="B9" s="898" t="s">
        <v>1700</v>
      </c>
      <c r="C9" s="898"/>
      <c r="D9" s="898"/>
      <c r="E9" s="464">
        <f>SUM(E10:E16)</f>
        <v>39762299</v>
      </c>
    </row>
    <row r="10" spans="1:7" ht="20.100000000000001" customHeight="1" x14ac:dyDescent="0.25">
      <c r="A10" s="210"/>
      <c r="B10" s="207"/>
      <c r="C10" s="206">
        <v>2.1</v>
      </c>
      <c r="D10" s="213" t="s">
        <v>1743</v>
      </c>
      <c r="E10" s="216">
        <v>39762299</v>
      </c>
    </row>
    <row r="11" spans="1:7" ht="20.100000000000001" customHeight="1" x14ac:dyDescent="0.25">
      <c r="A11" s="210"/>
      <c r="B11" s="207"/>
      <c r="C11" s="206">
        <v>2.2000000000000002</v>
      </c>
      <c r="D11" s="214" t="s">
        <v>1744</v>
      </c>
      <c r="E11" s="216">
        <v>0</v>
      </c>
    </row>
    <row r="12" spans="1:7" ht="20.100000000000001" customHeight="1" x14ac:dyDescent="0.25">
      <c r="A12" s="210"/>
      <c r="B12" s="207"/>
      <c r="C12" s="206">
        <v>2.2999999999999998</v>
      </c>
      <c r="D12" s="215" t="s">
        <v>1745</v>
      </c>
      <c r="E12" s="216">
        <v>0</v>
      </c>
    </row>
    <row r="13" spans="1:7" ht="20.100000000000001" customHeight="1" x14ac:dyDescent="0.25">
      <c r="A13" s="210"/>
      <c r="B13" s="207"/>
      <c r="C13" s="206">
        <v>2.4</v>
      </c>
      <c r="D13" s="215" t="s">
        <v>1746</v>
      </c>
      <c r="E13" s="216">
        <v>0</v>
      </c>
    </row>
    <row r="14" spans="1:7" ht="20.100000000000001" customHeight="1" x14ac:dyDescent="0.25">
      <c r="A14" s="210"/>
      <c r="B14" s="207"/>
      <c r="C14" s="206">
        <v>2.5</v>
      </c>
      <c r="D14" s="215" t="s">
        <v>1747</v>
      </c>
      <c r="E14" s="216">
        <v>0</v>
      </c>
    </row>
    <row r="15" spans="1:7" ht="20.100000000000001" customHeight="1" x14ac:dyDescent="0.25">
      <c r="A15" s="210"/>
      <c r="B15" s="207"/>
      <c r="C15" s="206">
        <v>2.6</v>
      </c>
      <c r="D15" s="215" t="s">
        <v>1748</v>
      </c>
      <c r="E15" s="216">
        <v>0</v>
      </c>
    </row>
    <row r="16" spans="1:7" ht="20.100000000000001" customHeight="1" x14ac:dyDescent="0.25">
      <c r="A16" s="210"/>
      <c r="B16" s="207"/>
      <c r="C16" s="206">
        <v>2.7</v>
      </c>
      <c r="D16" s="215" t="s">
        <v>1749</v>
      </c>
      <c r="E16" s="216">
        <v>0</v>
      </c>
    </row>
    <row r="17" spans="1:5" s="191" customFormat="1" ht="21" customHeight="1" x14ac:dyDescent="0.25">
      <c r="A17" s="463">
        <v>3</v>
      </c>
      <c r="B17" s="898" t="s">
        <v>1703</v>
      </c>
      <c r="C17" s="898"/>
      <c r="D17" s="898"/>
      <c r="E17" s="464">
        <f>SUM(E18:E20)</f>
        <v>0</v>
      </c>
    </row>
    <row r="18" spans="1:5" ht="20.100000000000001" customHeight="1" x14ac:dyDescent="0.25">
      <c r="A18" s="210"/>
      <c r="B18" s="207"/>
      <c r="C18" s="206">
        <v>3.1</v>
      </c>
      <c r="D18" s="215" t="s">
        <v>1750</v>
      </c>
      <c r="E18" s="216">
        <v>0</v>
      </c>
    </row>
    <row r="19" spans="1:5" ht="20.100000000000001" customHeight="1" x14ac:dyDescent="0.25">
      <c r="A19" s="210"/>
      <c r="B19" s="207"/>
      <c r="C19" s="206">
        <v>3.2</v>
      </c>
      <c r="D19" s="215" t="s">
        <v>1751</v>
      </c>
      <c r="E19" s="216">
        <v>0</v>
      </c>
    </row>
    <row r="20" spans="1:5" ht="20.100000000000001" customHeight="1" x14ac:dyDescent="0.25">
      <c r="A20" s="210"/>
      <c r="B20" s="207"/>
      <c r="C20" s="206">
        <v>3.3</v>
      </c>
      <c r="D20" s="215" t="s">
        <v>1752</v>
      </c>
      <c r="E20" s="216">
        <v>0</v>
      </c>
    </row>
    <row r="21" spans="1:5" s="191" customFormat="1" ht="21" customHeight="1" x14ac:dyDescent="0.25">
      <c r="A21" s="463">
        <v>4</v>
      </c>
      <c r="B21" s="898" t="s">
        <v>1724</v>
      </c>
      <c r="C21" s="898"/>
      <c r="D21" s="898"/>
      <c r="E21" s="464">
        <f>SUM(E22:E23)</f>
        <v>0</v>
      </c>
    </row>
    <row r="22" spans="1:5" ht="20.100000000000001" customHeight="1" x14ac:dyDescent="0.25">
      <c r="A22" s="209"/>
      <c r="B22" s="205"/>
      <c r="C22" s="206">
        <v>4.0999999999999996</v>
      </c>
      <c r="D22" s="215" t="s">
        <v>1753</v>
      </c>
      <c r="E22" s="216">
        <v>0</v>
      </c>
    </row>
    <row r="23" spans="1:5" ht="20.100000000000001" customHeight="1" x14ac:dyDescent="0.25">
      <c r="A23" s="209"/>
      <c r="B23" s="205"/>
      <c r="C23" s="206">
        <v>4.2</v>
      </c>
      <c r="D23" s="215" t="s">
        <v>1754</v>
      </c>
      <c r="E23" s="216">
        <v>0</v>
      </c>
    </row>
    <row r="24" spans="1:5" s="191" customFormat="1" ht="21" customHeight="1" x14ac:dyDescent="0.25">
      <c r="A24" s="463">
        <v>5</v>
      </c>
      <c r="B24" s="898" t="s">
        <v>1725</v>
      </c>
      <c r="C24" s="898"/>
      <c r="D24" s="898"/>
      <c r="E24" s="464">
        <f>SUM(E25:E26)</f>
        <v>0</v>
      </c>
    </row>
    <row r="25" spans="1:5" ht="20.100000000000001" customHeight="1" x14ac:dyDescent="0.25">
      <c r="A25" s="209"/>
      <c r="B25" s="205"/>
      <c r="C25" s="206">
        <v>5.0999999999999996</v>
      </c>
      <c r="D25" s="215" t="s">
        <v>1728</v>
      </c>
      <c r="E25" s="216">
        <v>0</v>
      </c>
    </row>
    <row r="26" spans="1:5" ht="20.100000000000001" customHeight="1" x14ac:dyDescent="0.25">
      <c r="A26" s="209"/>
      <c r="B26" s="205"/>
      <c r="C26" s="206">
        <v>5.2</v>
      </c>
      <c r="D26" s="215" t="s">
        <v>1755</v>
      </c>
      <c r="E26" s="216">
        <v>0</v>
      </c>
    </row>
    <row r="27" spans="1:5" ht="5.25" customHeight="1" x14ac:dyDescent="0.25">
      <c r="A27" s="209"/>
      <c r="B27" s="205"/>
      <c r="C27" s="466"/>
      <c r="D27" s="467"/>
      <c r="E27" s="216"/>
    </row>
    <row r="28" spans="1:5" s="191" customFormat="1" ht="28.5" customHeight="1" x14ac:dyDescent="0.25">
      <c r="A28" s="894" t="s">
        <v>1739</v>
      </c>
      <c r="B28" s="895"/>
      <c r="C28" s="895"/>
      <c r="D28" s="896"/>
      <c r="E28" s="465">
        <f>SUM(E5+E9+E17+E21+E24)</f>
        <v>39762299</v>
      </c>
    </row>
  </sheetData>
  <mergeCells count="9">
    <mergeCell ref="A28:D28"/>
    <mergeCell ref="B5:D5"/>
    <mergeCell ref="B9:D9"/>
    <mergeCell ref="A2:E2"/>
    <mergeCell ref="A1:E1"/>
    <mergeCell ref="B17:D17"/>
    <mergeCell ref="B21:D21"/>
    <mergeCell ref="B24:D24"/>
    <mergeCell ref="A3:C3"/>
  </mergeCells>
  <printOptions horizontalCentered="1"/>
  <pageMargins left="0.6692913385826772" right="0.39370078740157483" top="0.47244094488188981" bottom="1.1023622047244095" header="0.31496062992125984" footer="0.55118110236220474"/>
  <pageSetup scale="80" orientation="portrait" horizontalDpi="4294967295" verticalDpi="4294967295" r:id="rId1"/>
  <headerFooter>
    <oddFooter>&amp;L&amp;"-,Cursiva"&amp;10Ejercicio Fiscal 2018&amp;R&amp;10Página &amp;P de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sqref="A1:E1"/>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903" t="s">
        <v>1339</v>
      </c>
      <c r="B1" s="904"/>
      <c r="C1" s="904"/>
      <c r="D1" s="904"/>
      <c r="E1" s="905"/>
    </row>
    <row r="2" spans="1:5" x14ac:dyDescent="0.25">
      <c r="A2" s="482" t="s">
        <v>4</v>
      </c>
      <c r="B2" s="483" t="s">
        <v>770</v>
      </c>
      <c r="C2" s="483" t="s">
        <v>771</v>
      </c>
      <c r="D2" s="484" t="s">
        <v>34</v>
      </c>
      <c r="E2" s="485" t="s">
        <v>772</v>
      </c>
    </row>
    <row r="3" spans="1:5" ht="60" x14ac:dyDescent="0.25">
      <c r="A3" s="486">
        <v>1</v>
      </c>
      <c r="B3" s="48">
        <v>0</v>
      </c>
      <c r="C3" s="36">
        <v>0</v>
      </c>
      <c r="D3" s="38" t="s">
        <v>1049</v>
      </c>
      <c r="E3" s="487" t="s">
        <v>1050</v>
      </c>
    </row>
    <row r="4" spans="1:5" ht="30" x14ac:dyDescent="0.25">
      <c r="A4" s="486">
        <v>1</v>
      </c>
      <c r="B4" s="48">
        <v>1</v>
      </c>
      <c r="C4" s="36">
        <v>0</v>
      </c>
      <c r="D4" s="37" t="s">
        <v>1051</v>
      </c>
      <c r="E4" s="488" t="s">
        <v>1052</v>
      </c>
    </row>
    <row r="5" spans="1:5" ht="30" x14ac:dyDescent="0.25">
      <c r="A5" s="486">
        <v>1</v>
      </c>
      <c r="B5" s="48">
        <v>1</v>
      </c>
      <c r="C5" s="36">
        <v>1</v>
      </c>
      <c r="D5" s="37" t="s">
        <v>1053</v>
      </c>
      <c r="E5" s="488" t="s">
        <v>1054</v>
      </c>
    </row>
    <row r="6" spans="1:5" x14ac:dyDescent="0.25">
      <c r="A6" s="486">
        <v>1</v>
      </c>
      <c r="B6" s="48">
        <v>1</v>
      </c>
      <c r="C6" s="36">
        <v>2</v>
      </c>
      <c r="D6" s="37" t="s">
        <v>1055</v>
      </c>
      <c r="E6" s="488" t="s">
        <v>1056</v>
      </c>
    </row>
    <row r="7" spans="1:5" ht="120" x14ac:dyDescent="0.25">
      <c r="A7" s="486">
        <v>1</v>
      </c>
      <c r="B7" s="48">
        <v>2</v>
      </c>
      <c r="C7" s="36">
        <v>0</v>
      </c>
      <c r="D7" s="37" t="s">
        <v>1057</v>
      </c>
      <c r="E7" s="488" t="s">
        <v>1058</v>
      </c>
    </row>
    <row r="8" spans="1:5" ht="30" x14ac:dyDescent="0.25">
      <c r="A8" s="486">
        <v>1</v>
      </c>
      <c r="B8" s="48">
        <v>2</v>
      </c>
      <c r="C8" s="36">
        <v>1</v>
      </c>
      <c r="D8" s="37" t="s">
        <v>1059</v>
      </c>
      <c r="E8" s="488" t="s">
        <v>1060</v>
      </c>
    </row>
    <row r="9" spans="1:5" x14ac:dyDescent="0.25">
      <c r="A9" s="486">
        <v>1</v>
      </c>
      <c r="B9" s="48">
        <v>2</v>
      </c>
      <c r="C9" s="36">
        <v>2</v>
      </c>
      <c r="D9" s="37" t="s">
        <v>1061</v>
      </c>
      <c r="E9" s="488" t="s">
        <v>1062</v>
      </c>
    </row>
    <row r="10" spans="1:5" ht="45" x14ac:dyDescent="0.25">
      <c r="A10" s="486">
        <v>1</v>
      </c>
      <c r="B10" s="48">
        <v>2</v>
      </c>
      <c r="C10" s="36">
        <v>3</v>
      </c>
      <c r="D10" s="37" t="s">
        <v>1063</v>
      </c>
      <c r="E10" s="488" t="s">
        <v>1064</v>
      </c>
    </row>
    <row r="11" spans="1:5" ht="45" x14ac:dyDescent="0.25">
      <c r="A11" s="486">
        <v>1</v>
      </c>
      <c r="B11" s="48">
        <v>2</v>
      </c>
      <c r="C11" s="36">
        <v>4</v>
      </c>
      <c r="D11" s="37" t="s">
        <v>1065</v>
      </c>
      <c r="E11" s="488" t="s">
        <v>1066</v>
      </c>
    </row>
    <row r="12" spans="1:5" ht="30" x14ac:dyDescent="0.25">
      <c r="A12" s="486">
        <v>1</v>
      </c>
      <c r="B12" s="48">
        <v>3</v>
      </c>
      <c r="C12" s="36">
        <v>0</v>
      </c>
      <c r="D12" s="489" t="s">
        <v>1067</v>
      </c>
      <c r="E12" s="488" t="s">
        <v>1068</v>
      </c>
    </row>
    <row r="13" spans="1:5" ht="30" x14ac:dyDescent="0.25">
      <c r="A13" s="486">
        <v>1</v>
      </c>
      <c r="B13" s="48">
        <v>3</v>
      </c>
      <c r="C13" s="36">
        <v>1</v>
      </c>
      <c r="D13" s="490" t="s">
        <v>1069</v>
      </c>
      <c r="E13" s="488" t="s">
        <v>1070</v>
      </c>
    </row>
    <row r="14" spans="1:5" ht="30" x14ac:dyDescent="0.25">
      <c r="A14" s="486">
        <v>1</v>
      </c>
      <c r="B14" s="48">
        <v>3</v>
      </c>
      <c r="C14" s="36">
        <v>2</v>
      </c>
      <c r="D14" s="490" t="s">
        <v>1071</v>
      </c>
      <c r="E14" s="488" t="s">
        <v>1072</v>
      </c>
    </row>
    <row r="15" spans="1:5" ht="25.5" x14ac:dyDescent="0.25">
      <c r="A15" s="486">
        <v>1</v>
      </c>
      <c r="B15" s="48">
        <v>3</v>
      </c>
      <c r="C15" s="36">
        <v>3</v>
      </c>
      <c r="D15" s="490" t="s">
        <v>1073</v>
      </c>
      <c r="E15" s="488" t="s">
        <v>1074</v>
      </c>
    </row>
    <row r="16" spans="1:5" x14ac:dyDescent="0.25">
      <c r="A16" s="486">
        <v>1</v>
      </c>
      <c r="B16" s="48">
        <v>3</v>
      </c>
      <c r="C16" s="36">
        <v>4</v>
      </c>
      <c r="D16" s="490" t="s">
        <v>1075</v>
      </c>
      <c r="E16" s="488" t="s">
        <v>1076</v>
      </c>
    </row>
    <row r="17" spans="1:5" ht="30" x14ac:dyDescent="0.25">
      <c r="A17" s="486">
        <v>1</v>
      </c>
      <c r="B17" s="48">
        <v>3</v>
      </c>
      <c r="C17" s="36">
        <v>5</v>
      </c>
      <c r="D17" s="490" t="s">
        <v>1077</v>
      </c>
      <c r="E17" s="488" t="s">
        <v>1078</v>
      </c>
    </row>
    <row r="18" spans="1:5" ht="30" x14ac:dyDescent="0.25">
      <c r="A18" s="486">
        <v>1</v>
      </c>
      <c r="B18" s="48">
        <v>3</v>
      </c>
      <c r="C18" s="36">
        <v>6</v>
      </c>
      <c r="D18" s="490" t="s">
        <v>1079</v>
      </c>
      <c r="E18" s="488" t="s">
        <v>1080</v>
      </c>
    </row>
    <row r="19" spans="1:5" x14ac:dyDescent="0.25">
      <c r="A19" s="486">
        <v>1</v>
      </c>
      <c r="B19" s="48">
        <v>3</v>
      </c>
      <c r="C19" s="36">
        <v>7</v>
      </c>
      <c r="D19" s="490" t="s">
        <v>1081</v>
      </c>
      <c r="E19" s="488" t="s">
        <v>1082</v>
      </c>
    </row>
    <row r="20" spans="1:5" x14ac:dyDescent="0.25">
      <c r="A20" s="486">
        <v>1</v>
      </c>
      <c r="B20" s="48">
        <v>3</v>
      </c>
      <c r="C20" s="36">
        <v>8</v>
      </c>
      <c r="D20" s="490" t="s">
        <v>1083</v>
      </c>
      <c r="E20" s="488" t="s">
        <v>1084</v>
      </c>
    </row>
    <row r="21" spans="1:5" ht="30" x14ac:dyDescent="0.25">
      <c r="A21" s="486">
        <v>1</v>
      </c>
      <c r="B21" s="48">
        <v>3</v>
      </c>
      <c r="C21" s="36">
        <v>9</v>
      </c>
      <c r="D21" s="490" t="s">
        <v>179</v>
      </c>
      <c r="E21" s="488" t="s">
        <v>1085</v>
      </c>
    </row>
    <row r="22" spans="1:5" ht="30" x14ac:dyDescent="0.25">
      <c r="A22" s="486">
        <v>1</v>
      </c>
      <c r="B22" s="48">
        <v>4</v>
      </c>
      <c r="C22" s="36">
        <v>0</v>
      </c>
      <c r="D22" s="37" t="s">
        <v>1086</v>
      </c>
      <c r="E22" s="488" t="s">
        <v>1087</v>
      </c>
    </row>
    <row r="23" spans="1:5" ht="30" x14ac:dyDescent="0.25">
      <c r="A23" s="486">
        <v>1</v>
      </c>
      <c r="B23" s="48">
        <v>4</v>
      </c>
      <c r="C23" s="36">
        <v>1</v>
      </c>
      <c r="D23" s="37" t="s">
        <v>1088</v>
      </c>
      <c r="E23" s="488" t="s">
        <v>1089</v>
      </c>
    </row>
    <row r="24" spans="1:5" ht="30" x14ac:dyDescent="0.25">
      <c r="A24" s="486">
        <v>1</v>
      </c>
      <c r="B24" s="48">
        <v>5</v>
      </c>
      <c r="C24" s="36">
        <v>0</v>
      </c>
      <c r="D24" s="37" t="s">
        <v>1090</v>
      </c>
      <c r="E24" s="488" t="s">
        <v>1091</v>
      </c>
    </row>
    <row r="25" spans="1:5" ht="45" x14ac:dyDescent="0.25">
      <c r="A25" s="486">
        <v>1</v>
      </c>
      <c r="B25" s="48">
        <v>5</v>
      </c>
      <c r="C25" s="36">
        <v>1</v>
      </c>
      <c r="D25" s="37" t="s">
        <v>1092</v>
      </c>
      <c r="E25" s="488" t="s">
        <v>1093</v>
      </c>
    </row>
    <row r="26" spans="1:5" ht="60" x14ac:dyDescent="0.25">
      <c r="A26" s="486">
        <v>1</v>
      </c>
      <c r="B26" s="48">
        <v>5</v>
      </c>
      <c r="C26" s="36">
        <v>2</v>
      </c>
      <c r="D26" s="37" t="s">
        <v>1094</v>
      </c>
      <c r="E26" s="488" t="s">
        <v>1095</v>
      </c>
    </row>
    <row r="27" spans="1:5" ht="30" x14ac:dyDescent="0.25">
      <c r="A27" s="486">
        <v>1</v>
      </c>
      <c r="B27" s="48">
        <v>6</v>
      </c>
      <c r="C27" s="36">
        <v>0</v>
      </c>
      <c r="D27" s="37" t="s">
        <v>1096</v>
      </c>
      <c r="E27" s="488" t="s">
        <v>1097</v>
      </c>
    </row>
    <row r="28" spans="1:5" x14ac:dyDescent="0.25">
      <c r="A28" s="486">
        <v>1</v>
      </c>
      <c r="B28" s="48">
        <v>6</v>
      </c>
      <c r="C28" s="36">
        <v>1</v>
      </c>
      <c r="D28" s="37" t="s">
        <v>1098</v>
      </c>
      <c r="E28" s="488" t="s">
        <v>1099</v>
      </c>
    </row>
    <row r="29" spans="1:5" x14ac:dyDescent="0.25">
      <c r="A29" s="486">
        <v>1</v>
      </c>
      <c r="B29" s="48">
        <v>6</v>
      </c>
      <c r="C29" s="36">
        <v>2</v>
      </c>
      <c r="D29" s="37" t="s">
        <v>1100</v>
      </c>
      <c r="E29" s="488" t="s">
        <v>1101</v>
      </c>
    </row>
    <row r="30" spans="1:5" ht="38.25" x14ac:dyDescent="0.25">
      <c r="A30" s="486">
        <v>1</v>
      </c>
      <c r="B30" s="48">
        <v>6</v>
      </c>
      <c r="C30" s="36">
        <v>3</v>
      </c>
      <c r="D30" s="37" t="s">
        <v>1102</v>
      </c>
      <c r="E30" s="488" t="s">
        <v>1103</v>
      </c>
    </row>
    <row r="31" spans="1:5" ht="75" x14ac:dyDescent="0.25">
      <c r="A31" s="486">
        <v>1</v>
      </c>
      <c r="B31" s="48">
        <v>7</v>
      </c>
      <c r="C31" s="36">
        <v>0</v>
      </c>
      <c r="D31" s="37" t="s">
        <v>1104</v>
      </c>
      <c r="E31" s="488" t="s">
        <v>1105</v>
      </c>
    </row>
    <row r="32" spans="1:5" ht="30" x14ac:dyDescent="0.25">
      <c r="A32" s="486">
        <v>1</v>
      </c>
      <c r="B32" s="48">
        <v>7</v>
      </c>
      <c r="C32" s="36">
        <v>1</v>
      </c>
      <c r="D32" s="37" t="s">
        <v>1106</v>
      </c>
      <c r="E32" s="488" t="s">
        <v>1107</v>
      </c>
    </row>
    <row r="33" spans="1:5" ht="30" x14ac:dyDescent="0.25">
      <c r="A33" s="486">
        <v>1</v>
      </c>
      <c r="B33" s="48">
        <v>7</v>
      </c>
      <c r="C33" s="36">
        <v>2</v>
      </c>
      <c r="D33" s="37" t="s">
        <v>1108</v>
      </c>
      <c r="E33" s="488" t="s">
        <v>1109</v>
      </c>
    </row>
    <row r="34" spans="1:5" ht="30" x14ac:dyDescent="0.25">
      <c r="A34" s="486">
        <v>1</v>
      </c>
      <c r="B34" s="48">
        <v>7</v>
      </c>
      <c r="C34" s="36">
        <v>3</v>
      </c>
      <c r="D34" s="37" t="s">
        <v>1110</v>
      </c>
      <c r="E34" s="488" t="s">
        <v>1111</v>
      </c>
    </row>
    <row r="35" spans="1:5" ht="25.5" x14ac:dyDescent="0.25">
      <c r="A35" s="486">
        <v>1</v>
      </c>
      <c r="B35" s="48">
        <v>7</v>
      </c>
      <c r="C35" s="36">
        <v>4</v>
      </c>
      <c r="D35" s="37" t="s">
        <v>1112</v>
      </c>
      <c r="E35" s="488" t="s">
        <v>1113</v>
      </c>
    </row>
    <row r="36" spans="1:5" ht="71.25" customHeight="1" x14ac:dyDescent="0.25">
      <c r="A36" s="486">
        <v>1</v>
      </c>
      <c r="B36" s="48">
        <v>8</v>
      </c>
      <c r="C36" s="36">
        <v>0</v>
      </c>
      <c r="D36" s="37" t="s">
        <v>521</v>
      </c>
      <c r="E36" s="488" t="s">
        <v>1114</v>
      </c>
    </row>
    <row r="37" spans="1:5" ht="60" x14ac:dyDescent="0.25">
      <c r="A37" s="486">
        <v>1</v>
      </c>
      <c r="B37" s="48">
        <v>8</v>
      </c>
      <c r="C37" s="36">
        <v>1</v>
      </c>
      <c r="D37" s="37" t="s">
        <v>1115</v>
      </c>
      <c r="E37" s="488" t="s">
        <v>1116</v>
      </c>
    </row>
    <row r="38" spans="1:5" x14ac:dyDescent="0.25">
      <c r="A38" s="486">
        <v>1</v>
      </c>
      <c r="B38" s="48">
        <v>8</v>
      </c>
      <c r="C38" s="36">
        <v>2</v>
      </c>
      <c r="D38" s="37" t="s">
        <v>1117</v>
      </c>
      <c r="E38" s="488" t="s">
        <v>1118</v>
      </c>
    </row>
    <row r="39" spans="1:5" ht="30" x14ac:dyDescent="0.25">
      <c r="A39" s="486">
        <v>1</v>
      </c>
      <c r="B39" s="48">
        <v>8</v>
      </c>
      <c r="C39" s="36">
        <v>3</v>
      </c>
      <c r="D39" s="37" t="s">
        <v>1119</v>
      </c>
      <c r="E39" s="488" t="s">
        <v>1120</v>
      </c>
    </row>
    <row r="40" spans="1:5" ht="30" x14ac:dyDescent="0.25">
      <c r="A40" s="486">
        <v>1</v>
      </c>
      <c r="B40" s="48">
        <v>8</v>
      </c>
      <c r="C40" s="36">
        <v>4</v>
      </c>
      <c r="D40" s="37" t="s">
        <v>1121</v>
      </c>
      <c r="E40" s="488" t="s">
        <v>1122</v>
      </c>
    </row>
    <row r="41" spans="1:5" x14ac:dyDescent="0.25">
      <c r="A41" s="486">
        <v>1</v>
      </c>
      <c r="B41" s="48">
        <v>8</v>
      </c>
      <c r="C41" s="36">
        <v>5</v>
      </c>
      <c r="D41" s="37" t="s">
        <v>179</v>
      </c>
      <c r="E41" s="488" t="s">
        <v>1123</v>
      </c>
    </row>
    <row r="42" spans="1:5" ht="45" x14ac:dyDescent="0.25">
      <c r="A42" s="486">
        <v>2</v>
      </c>
      <c r="B42" s="48">
        <v>0</v>
      </c>
      <c r="C42" s="36">
        <v>0</v>
      </c>
      <c r="D42" s="38" t="s">
        <v>1124</v>
      </c>
      <c r="E42" s="487" t="s">
        <v>1125</v>
      </c>
    </row>
    <row r="43" spans="1:5" ht="75" x14ac:dyDescent="0.25">
      <c r="A43" s="486">
        <v>2</v>
      </c>
      <c r="B43" s="48">
        <v>2</v>
      </c>
      <c r="C43" s="36">
        <v>6</v>
      </c>
      <c r="D43" s="37" t="s">
        <v>1126</v>
      </c>
      <c r="E43" s="488" t="s">
        <v>1127</v>
      </c>
    </row>
    <row r="44" spans="1:5" ht="45" x14ac:dyDescent="0.25">
      <c r="A44" s="486">
        <v>2</v>
      </c>
      <c r="B44" s="48">
        <v>2</v>
      </c>
      <c r="C44" s="36">
        <v>7</v>
      </c>
      <c r="D44" s="37" t="s">
        <v>1128</v>
      </c>
      <c r="E44" s="488" t="s">
        <v>1129</v>
      </c>
    </row>
    <row r="45" spans="1:5" ht="75" x14ac:dyDescent="0.25">
      <c r="A45" s="486">
        <v>2</v>
      </c>
      <c r="B45" s="48">
        <v>3</v>
      </c>
      <c r="C45" s="36">
        <v>0</v>
      </c>
      <c r="D45" s="37" t="s">
        <v>1130</v>
      </c>
      <c r="E45" s="488" t="s">
        <v>1131</v>
      </c>
    </row>
    <row r="46" spans="1:5" ht="45" x14ac:dyDescent="0.25">
      <c r="A46" s="486">
        <v>2</v>
      </c>
      <c r="B46" s="48">
        <v>3</v>
      </c>
      <c r="C46" s="36">
        <v>1</v>
      </c>
      <c r="D46" s="37" t="s">
        <v>1132</v>
      </c>
      <c r="E46" s="488" t="s">
        <v>1133</v>
      </c>
    </row>
    <row r="47" spans="1:5" ht="30" x14ac:dyDescent="0.25">
      <c r="A47" s="486">
        <v>2</v>
      </c>
      <c r="B47" s="48">
        <v>3</v>
      </c>
      <c r="C47" s="36">
        <v>2</v>
      </c>
      <c r="D47" s="37" t="s">
        <v>1134</v>
      </c>
      <c r="E47" s="488" t="s">
        <v>1135</v>
      </c>
    </row>
    <row r="48" spans="1:5" ht="30" x14ac:dyDescent="0.25">
      <c r="A48" s="486">
        <v>2</v>
      </c>
      <c r="B48" s="48">
        <v>3</v>
      </c>
      <c r="C48" s="36">
        <v>3</v>
      </c>
      <c r="D48" s="37" t="s">
        <v>1136</v>
      </c>
      <c r="E48" s="488" t="s">
        <v>1137</v>
      </c>
    </row>
    <row r="49" spans="1:5" ht="60" x14ac:dyDescent="0.25">
      <c r="A49" s="486">
        <v>2</v>
      </c>
      <c r="B49" s="48">
        <v>3</v>
      </c>
      <c r="C49" s="36">
        <v>4</v>
      </c>
      <c r="D49" s="37" t="s">
        <v>1138</v>
      </c>
      <c r="E49" s="488" t="s">
        <v>1139</v>
      </c>
    </row>
    <row r="50" spans="1:5" ht="45" x14ac:dyDescent="0.25">
      <c r="A50" s="486">
        <v>2</v>
      </c>
      <c r="B50" s="48">
        <v>3</v>
      </c>
      <c r="C50" s="36">
        <v>5</v>
      </c>
      <c r="D50" s="37" t="s">
        <v>1140</v>
      </c>
      <c r="E50" s="488" t="s">
        <v>1141</v>
      </c>
    </row>
    <row r="51" spans="1:5" ht="30" x14ac:dyDescent="0.25">
      <c r="A51" s="486">
        <v>2</v>
      </c>
      <c r="B51" s="48">
        <v>4</v>
      </c>
      <c r="C51" s="36">
        <v>0</v>
      </c>
      <c r="D51" s="37" t="s">
        <v>1142</v>
      </c>
      <c r="E51" s="488" t="s">
        <v>1143</v>
      </c>
    </row>
    <row r="52" spans="1:5" ht="75" hidden="1" x14ac:dyDescent="0.25">
      <c r="A52" s="486">
        <v>2</v>
      </c>
      <c r="B52" s="48">
        <v>4</v>
      </c>
      <c r="C52" s="36">
        <v>1</v>
      </c>
      <c r="D52" s="37" t="s">
        <v>1144</v>
      </c>
      <c r="E52" s="488" t="s">
        <v>1145</v>
      </c>
    </row>
    <row r="53" spans="1:5" ht="60" hidden="1" x14ac:dyDescent="0.25">
      <c r="A53" s="486">
        <v>2</v>
      </c>
      <c r="B53" s="48">
        <v>4</v>
      </c>
      <c r="C53" s="36">
        <v>2</v>
      </c>
      <c r="D53" s="37" t="s">
        <v>1146</v>
      </c>
      <c r="E53" s="488" t="s">
        <v>1147</v>
      </c>
    </row>
    <row r="54" spans="1:5" ht="30" hidden="1" x14ac:dyDescent="0.25">
      <c r="A54" s="486">
        <v>2</v>
      </c>
      <c r="B54" s="48">
        <v>4</v>
      </c>
      <c r="C54" s="36">
        <v>3</v>
      </c>
      <c r="D54" s="37" t="s">
        <v>1148</v>
      </c>
      <c r="E54" s="488" t="s">
        <v>1149</v>
      </c>
    </row>
    <row r="55" spans="1:5" ht="30" hidden="1" x14ac:dyDescent="0.25">
      <c r="A55" s="486">
        <v>2</v>
      </c>
      <c r="B55" s="48">
        <v>4</v>
      </c>
      <c r="C55" s="36">
        <v>4</v>
      </c>
      <c r="D55" s="37" t="s">
        <v>1150</v>
      </c>
      <c r="E55" s="488" t="s">
        <v>1151</v>
      </c>
    </row>
    <row r="56" spans="1:5" ht="45" x14ac:dyDescent="0.25">
      <c r="A56" s="486">
        <v>2</v>
      </c>
      <c r="B56" s="48">
        <v>5</v>
      </c>
      <c r="C56" s="36">
        <v>0</v>
      </c>
      <c r="D56" s="37" t="s">
        <v>1152</v>
      </c>
      <c r="E56" s="488" t="s">
        <v>1153</v>
      </c>
    </row>
    <row r="57" spans="1:5" ht="30" x14ac:dyDescent="0.25">
      <c r="A57" s="486">
        <v>2</v>
      </c>
      <c r="B57" s="48">
        <v>5</v>
      </c>
      <c r="C57" s="36">
        <v>1</v>
      </c>
      <c r="D57" s="37" t="s">
        <v>1154</v>
      </c>
      <c r="E57" s="488" t="s">
        <v>1155</v>
      </c>
    </row>
    <row r="58" spans="1:5" ht="30" hidden="1" x14ac:dyDescent="0.25">
      <c r="A58" s="486">
        <v>2</v>
      </c>
      <c r="B58" s="48">
        <v>5</v>
      </c>
      <c r="C58" s="36">
        <v>2</v>
      </c>
      <c r="D58" s="37" t="s">
        <v>1156</v>
      </c>
      <c r="E58" s="488" t="s">
        <v>1157</v>
      </c>
    </row>
    <row r="59" spans="1:5" ht="30" hidden="1" x14ac:dyDescent="0.25">
      <c r="A59" s="486">
        <v>2</v>
      </c>
      <c r="B59" s="48">
        <v>5</v>
      </c>
      <c r="C59" s="36">
        <v>3</v>
      </c>
      <c r="D59" s="37" t="s">
        <v>1158</v>
      </c>
      <c r="E59" s="488" t="s">
        <v>1159</v>
      </c>
    </row>
    <row r="60" spans="1:5" ht="30" hidden="1" x14ac:dyDescent="0.25">
      <c r="A60" s="486">
        <v>2</v>
      </c>
      <c r="B60" s="48">
        <v>5</v>
      </c>
      <c r="C60" s="36">
        <v>4</v>
      </c>
      <c r="D60" s="37" t="s">
        <v>1160</v>
      </c>
      <c r="E60" s="488" t="s">
        <v>1161</v>
      </c>
    </row>
    <row r="61" spans="1:5" ht="45" hidden="1" x14ac:dyDescent="0.25">
      <c r="A61" s="486">
        <v>2</v>
      </c>
      <c r="B61" s="48">
        <v>5</v>
      </c>
      <c r="C61" s="36">
        <v>5</v>
      </c>
      <c r="D61" s="37" t="s">
        <v>1162</v>
      </c>
      <c r="E61" s="488" t="s">
        <v>1163</v>
      </c>
    </row>
    <row r="62" spans="1:5" ht="90" x14ac:dyDescent="0.25">
      <c r="A62" s="486">
        <v>2</v>
      </c>
      <c r="B62" s="48">
        <v>5</v>
      </c>
      <c r="C62" s="36">
        <v>6</v>
      </c>
      <c r="D62" s="37" t="s">
        <v>1164</v>
      </c>
      <c r="E62" s="488" t="s">
        <v>1165</v>
      </c>
    </row>
    <row r="63" spans="1:5" ht="75" x14ac:dyDescent="0.25">
      <c r="A63" s="486">
        <v>2</v>
      </c>
      <c r="B63" s="48">
        <v>6</v>
      </c>
      <c r="C63" s="36">
        <v>0</v>
      </c>
      <c r="D63" s="37" t="s">
        <v>1166</v>
      </c>
      <c r="E63" s="488" t="s">
        <v>1167</v>
      </c>
    </row>
    <row r="64" spans="1:5" ht="30" hidden="1" x14ac:dyDescent="0.25">
      <c r="A64" s="486">
        <v>2</v>
      </c>
      <c r="B64" s="48">
        <v>6</v>
      </c>
      <c r="C64" s="36">
        <v>1</v>
      </c>
      <c r="D64" s="37" t="s">
        <v>1168</v>
      </c>
      <c r="E64" s="488" t="s">
        <v>1169</v>
      </c>
    </row>
    <row r="65" spans="1:5" ht="30" hidden="1" x14ac:dyDescent="0.25">
      <c r="A65" s="486">
        <v>2</v>
      </c>
      <c r="B65" s="48">
        <v>6</v>
      </c>
      <c r="C65" s="36">
        <v>2</v>
      </c>
      <c r="D65" s="37" t="s">
        <v>1170</v>
      </c>
      <c r="E65" s="488" t="s">
        <v>1171</v>
      </c>
    </row>
    <row r="66" spans="1:5" ht="75" hidden="1" x14ac:dyDescent="0.25">
      <c r="A66" s="486">
        <v>2</v>
      </c>
      <c r="B66" s="48">
        <v>6</v>
      </c>
      <c r="C66" s="36">
        <v>3</v>
      </c>
      <c r="D66" s="37" t="s">
        <v>1172</v>
      </c>
      <c r="E66" s="488" t="s">
        <v>1173</v>
      </c>
    </row>
    <row r="67" spans="1:5" ht="45" hidden="1" x14ac:dyDescent="0.25">
      <c r="A67" s="486">
        <v>2</v>
      </c>
      <c r="B67" s="48">
        <v>6</v>
      </c>
      <c r="C67" s="36">
        <v>4</v>
      </c>
      <c r="D67" s="37" t="s">
        <v>1174</v>
      </c>
      <c r="E67" s="488" t="s">
        <v>1175</v>
      </c>
    </row>
    <row r="68" spans="1:5" ht="30" x14ac:dyDescent="0.25">
      <c r="A68" s="486">
        <v>2</v>
      </c>
      <c r="B68" s="48">
        <v>6</v>
      </c>
      <c r="C68" s="36">
        <v>5</v>
      </c>
      <c r="D68" s="37" t="s">
        <v>1176</v>
      </c>
      <c r="E68" s="488" t="s">
        <v>1177</v>
      </c>
    </row>
    <row r="69" spans="1:5" ht="75" x14ac:dyDescent="0.25">
      <c r="A69" s="486">
        <v>2</v>
      </c>
      <c r="B69" s="48">
        <v>6</v>
      </c>
      <c r="C69" s="36">
        <v>6</v>
      </c>
      <c r="D69" s="37" t="s">
        <v>1178</v>
      </c>
      <c r="E69" s="488" t="s">
        <v>1179</v>
      </c>
    </row>
    <row r="70" spans="1:5" x14ac:dyDescent="0.25">
      <c r="A70" s="486">
        <v>2</v>
      </c>
      <c r="B70" s="48">
        <v>6</v>
      </c>
      <c r="C70" s="36">
        <v>7</v>
      </c>
      <c r="D70" s="37" t="s">
        <v>1180</v>
      </c>
      <c r="E70" s="488" t="s">
        <v>1181</v>
      </c>
    </row>
    <row r="71" spans="1:5" ht="45" x14ac:dyDescent="0.25">
      <c r="A71" s="486">
        <v>2</v>
      </c>
      <c r="B71" s="48">
        <v>6</v>
      </c>
      <c r="C71" s="36">
        <v>8</v>
      </c>
      <c r="D71" s="37" t="s">
        <v>1182</v>
      </c>
      <c r="E71" s="488" t="s">
        <v>1183</v>
      </c>
    </row>
    <row r="72" spans="1:5" ht="75" x14ac:dyDescent="0.25">
      <c r="A72" s="486">
        <v>2</v>
      </c>
      <c r="B72" s="48">
        <v>6</v>
      </c>
      <c r="C72" s="36">
        <v>9</v>
      </c>
      <c r="D72" s="37" t="s">
        <v>1184</v>
      </c>
      <c r="E72" s="488" t="s">
        <v>1185</v>
      </c>
    </row>
    <row r="73" spans="1:5" x14ac:dyDescent="0.25">
      <c r="A73" s="486">
        <v>2</v>
      </c>
      <c r="B73" s="48">
        <v>7</v>
      </c>
      <c r="C73" s="36">
        <v>0</v>
      </c>
      <c r="D73" s="37" t="s">
        <v>1186</v>
      </c>
      <c r="E73" s="488" t="s">
        <v>1187</v>
      </c>
    </row>
    <row r="74" spans="1:5" x14ac:dyDescent="0.25">
      <c r="A74" s="491">
        <v>2</v>
      </c>
      <c r="B74" s="492">
        <v>7</v>
      </c>
      <c r="C74" s="493">
        <v>1</v>
      </c>
      <c r="D74" s="494" t="s">
        <v>1188</v>
      </c>
      <c r="E74" s="495" t="s">
        <v>1189</v>
      </c>
    </row>
    <row r="75" spans="1:5" ht="45" hidden="1" x14ac:dyDescent="0.25">
      <c r="A75" s="51">
        <v>3</v>
      </c>
      <c r="B75" s="51">
        <v>0</v>
      </c>
      <c r="C75" s="52">
        <v>0</v>
      </c>
      <c r="D75" s="54" t="s">
        <v>1190</v>
      </c>
      <c r="E75" s="49" t="s">
        <v>1191</v>
      </c>
    </row>
    <row r="76" spans="1:5" ht="105" hidden="1" x14ac:dyDescent="0.25">
      <c r="A76" s="51">
        <v>3</v>
      </c>
      <c r="B76" s="51">
        <v>1</v>
      </c>
      <c r="C76" s="52">
        <v>0</v>
      </c>
      <c r="D76" s="53" t="s">
        <v>1192</v>
      </c>
      <c r="E76" s="50" t="s">
        <v>1193</v>
      </c>
    </row>
    <row r="77" spans="1:5" ht="75" hidden="1" x14ac:dyDescent="0.25">
      <c r="A77" s="51">
        <v>3</v>
      </c>
      <c r="B77" s="51">
        <v>1</v>
      </c>
      <c r="C77" s="52">
        <v>1</v>
      </c>
      <c r="D77" s="53" t="s">
        <v>1194</v>
      </c>
      <c r="E77" s="50" t="s">
        <v>1195</v>
      </c>
    </row>
    <row r="78" spans="1:5" ht="90" hidden="1" x14ac:dyDescent="0.25">
      <c r="A78" s="51">
        <v>3</v>
      </c>
      <c r="B78" s="51">
        <v>1</v>
      </c>
      <c r="C78" s="52">
        <v>2</v>
      </c>
      <c r="D78" s="53" t="s">
        <v>1196</v>
      </c>
      <c r="E78" s="50" t="s">
        <v>1197</v>
      </c>
    </row>
    <row r="79" spans="1:5" ht="30" hidden="1" x14ac:dyDescent="0.25">
      <c r="A79" s="51">
        <v>3</v>
      </c>
      <c r="B79" s="51">
        <v>2</v>
      </c>
      <c r="C79" s="52">
        <v>0</v>
      </c>
      <c r="D79" s="53" t="s">
        <v>1198</v>
      </c>
      <c r="E79" s="50" t="s">
        <v>1199</v>
      </c>
    </row>
    <row r="80" spans="1:5" ht="45" hidden="1" x14ac:dyDescent="0.25">
      <c r="A80" s="51">
        <v>3</v>
      </c>
      <c r="B80" s="51">
        <v>2</v>
      </c>
      <c r="C80" s="52">
        <v>1</v>
      </c>
      <c r="D80" s="53" t="s">
        <v>1200</v>
      </c>
      <c r="E80" s="50" t="s">
        <v>1201</v>
      </c>
    </row>
    <row r="81" spans="1:5" ht="60" hidden="1" x14ac:dyDescent="0.25">
      <c r="A81" s="51">
        <v>3</v>
      </c>
      <c r="B81" s="51">
        <v>2</v>
      </c>
      <c r="C81" s="52">
        <v>2</v>
      </c>
      <c r="D81" s="53" t="s">
        <v>1202</v>
      </c>
      <c r="E81" s="50" t="s">
        <v>1203</v>
      </c>
    </row>
    <row r="82" spans="1:5" ht="75" hidden="1" x14ac:dyDescent="0.25">
      <c r="A82" s="51">
        <v>3</v>
      </c>
      <c r="B82" s="51">
        <v>2</v>
      </c>
      <c r="C82" s="52">
        <v>3</v>
      </c>
      <c r="D82" s="53" t="s">
        <v>1204</v>
      </c>
      <c r="E82" s="50" t="s">
        <v>1205</v>
      </c>
    </row>
    <row r="83" spans="1:5" ht="30" hidden="1" x14ac:dyDescent="0.25">
      <c r="A83" s="51">
        <v>3</v>
      </c>
      <c r="B83" s="51">
        <v>2</v>
      </c>
      <c r="C83" s="52">
        <v>4</v>
      </c>
      <c r="D83" s="53" t="s">
        <v>1206</v>
      </c>
      <c r="E83" s="50" t="s">
        <v>1207</v>
      </c>
    </row>
    <row r="84" spans="1:5" hidden="1" x14ac:dyDescent="0.25">
      <c r="A84" s="51">
        <v>3</v>
      </c>
      <c r="B84" s="51">
        <v>2</v>
      </c>
      <c r="C84" s="52">
        <v>5</v>
      </c>
      <c r="D84" s="53" t="s">
        <v>1208</v>
      </c>
      <c r="E84" s="50" t="s">
        <v>1209</v>
      </c>
    </row>
    <row r="85" spans="1:5" ht="25.5" hidden="1" x14ac:dyDescent="0.25">
      <c r="A85" s="51">
        <v>3</v>
      </c>
      <c r="B85" s="51">
        <v>2</v>
      </c>
      <c r="C85" s="52">
        <v>6</v>
      </c>
      <c r="D85" s="53" t="s">
        <v>1210</v>
      </c>
      <c r="E85" s="50" t="s">
        <v>1211</v>
      </c>
    </row>
    <row r="86" spans="1:5" ht="45" hidden="1" x14ac:dyDescent="0.25">
      <c r="A86" s="51">
        <v>3</v>
      </c>
      <c r="B86" s="51">
        <v>3</v>
      </c>
      <c r="C86" s="52">
        <v>0</v>
      </c>
      <c r="D86" s="53" t="s">
        <v>1212</v>
      </c>
      <c r="E86" s="50" t="s">
        <v>1213</v>
      </c>
    </row>
    <row r="87" spans="1:5" ht="90" hidden="1" x14ac:dyDescent="0.25">
      <c r="A87" s="51">
        <v>3</v>
      </c>
      <c r="B87" s="51">
        <v>3</v>
      </c>
      <c r="C87" s="52">
        <v>1</v>
      </c>
      <c r="D87" s="53" t="s">
        <v>1214</v>
      </c>
      <c r="E87" s="50" t="s">
        <v>1215</v>
      </c>
    </row>
    <row r="88" spans="1:5" ht="60" hidden="1" x14ac:dyDescent="0.25">
      <c r="A88" s="51">
        <v>3</v>
      </c>
      <c r="B88" s="51">
        <v>3</v>
      </c>
      <c r="C88" s="52">
        <v>2</v>
      </c>
      <c r="D88" s="53" t="s">
        <v>1216</v>
      </c>
      <c r="E88" s="50" t="s">
        <v>1217</v>
      </c>
    </row>
    <row r="89" spans="1:5" ht="75" hidden="1" x14ac:dyDescent="0.25">
      <c r="A89" s="51">
        <v>3</v>
      </c>
      <c r="B89" s="51">
        <v>3</v>
      </c>
      <c r="C89" s="52">
        <v>3</v>
      </c>
      <c r="D89" s="53" t="s">
        <v>1218</v>
      </c>
      <c r="E89" s="50" t="s">
        <v>1219</v>
      </c>
    </row>
    <row r="90" spans="1:5" ht="45" hidden="1" x14ac:dyDescent="0.25">
      <c r="A90" s="51">
        <v>3</v>
      </c>
      <c r="B90" s="51">
        <v>3</v>
      </c>
      <c r="C90" s="52">
        <v>4</v>
      </c>
      <c r="D90" s="53" t="s">
        <v>1220</v>
      </c>
      <c r="E90" s="50" t="s">
        <v>1221</v>
      </c>
    </row>
    <row r="91" spans="1:5" ht="45" hidden="1" x14ac:dyDescent="0.25">
      <c r="A91" s="51">
        <v>3</v>
      </c>
      <c r="B91" s="51">
        <v>3</v>
      </c>
      <c r="C91" s="52">
        <v>5</v>
      </c>
      <c r="D91" s="53" t="s">
        <v>1222</v>
      </c>
      <c r="E91" s="50" t="s">
        <v>1223</v>
      </c>
    </row>
    <row r="92" spans="1:5" ht="60" hidden="1" x14ac:dyDescent="0.25">
      <c r="A92" s="51">
        <v>3</v>
      </c>
      <c r="B92" s="51">
        <v>3</v>
      </c>
      <c r="C92" s="52">
        <v>6</v>
      </c>
      <c r="D92" s="53" t="s">
        <v>1224</v>
      </c>
      <c r="E92" s="50" t="s">
        <v>1225</v>
      </c>
    </row>
    <row r="93" spans="1:5" ht="60" hidden="1" x14ac:dyDescent="0.25">
      <c r="A93" s="51">
        <v>3</v>
      </c>
      <c r="B93" s="51">
        <v>4</v>
      </c>
      <c r="C93" s="52">
        <v>0</v>
      </c>
      <c r="D93" s="53" t="s">
        <v>1226</v>
      </c>
      <c r="E93" s="50" t="s">
        <v>1227</v>
      </c>
    </row>
    <row r="94" spans="1:5" ht="60" hidden="1" x14ac:dyDescent="0.25">
      <c r="A94" s="51">
        <v>3</v>
      </c>
      <c r="B94" s="51">
        <v>4</v>
      </c>
      <c r="C94" s="52">
        <v>1</v>
      </c>
      <c r="D94" s="53" t="s">
        <v>1228</v>
      </c>
      <c r="E94" s="50" t="s">
        <v>1229</v>
      </c>
    </row>
    <row r="95" spans="1:5" ht="45" hidden="1" x14ac:dyDescent="0.25">
      <c r="A95" s="51">
        <v>3</v>
      </c>
      <c r="B95" s="51">
        <v>4</v>
      </c>
      <c r="C95" s="52">
        <v>2</v>
      </c>
      <c r="D95" s="53" t="s">
        <v>1230</v>
      </c>
      <c r="E95" s="50" t="s">
        <v>1231</v>
      </c>
    </row>
    <row r="96" spans="1:5" ht="30" hidden="1" x14ac:dyDescent="0.25">
      <c r="A96" s="51">
        <v>3</v>
      </c>
      <c r="B96" s="51">
        <v>4</v>
      </c>
      <c r="C96" s="52">
        <v>3</v>
      </c>
      <c r="D96" s="53" t="s">
        <v>1232</v>
      </c>
      <c r="E96" s="50" t="s">
        <v>1233</v>
      </c>
    </row>
    <row r="97" spans="1:5" ht="45" hidden="1" x14ac:dyDescent="0.25">
      <c r="A97" s="51">
        <v>3</v>
      </c>
      <c r="B97" s="51">
        <v>5</v>
      </c>
      <c r="C97" s="52">
        <v>0</v>
      </c>
      <c r="D97" s="53" t="s">
        <v>1234</v>
      </c>
      <c r="E97" s="50" t="s">
        <v>1235</v>
      </c>
    </row>
    <row r="98" spans="1:5" ht="75" hidden="1" x14ac:dyDescent="0.25">
      <c r="A98" s="51">
        <v>3</v>
      </c>
      <c r="B98" s="51">
        <v>5</v>
      </c>
      <c r="C98" s="52">
        <v>1</v>
      </c>
      <c r="D98" s="53" t="s">
        <v>1236</v>
      </c>
      <c r="E98" s="50" t="s">
        <v>1237</v>
      </c>
    </row>
    <row r="99" spans="1:5" ht="60" hidden="1" x14ac:dyDescent="0.25">
      <c r="A99" s="51">
        <v>3</v>
      </c>
      <c r="B99" s="51">
        <v>5</v>
      </c>
      <c r="C99" s="52">
        <v>2</v>
      </c>
      <c r="D99" s="53" t="s">
        <v>1238</v>
      </c>
      <c r="E99" s="50" t="s">
        <v>1239</v>
      </c>
    </row>
    <row r="100" spans="1:5" ht="60" hidden="1" x14ac:dyDescent="0.25">
      <c r="A100" s="51">
        <v>3</v>
      </c>
      <c r="B100" s="51">
        <v>5</v>
      </c>
      <c r="C100" s="52">
        <v>3</v>
      </c>
      <c r="D100" s="53" t="s">
        <v>1240</v>
      </c>
      <c r="E100" s="50" t="s">
        <v>1241</v>
      </c>
    </row>
    <row r="101" spans="1:5" ht="60" hidden="1" x14ac:dyDescent="0.25">
      <c r="A101" s="51">
        <v>3</v>
      </c>
      <c r="B101" s="51">
        <v>5</v>
      </c>
      <c r="C101" s="52">
        <v>4</v>
      </c>
      <c r="D101" s="53" t="s">
        <v>1242</v>
      </c>
      <c r="E101" s="50" t="s">
        <v>1243</v>
      </c>
    </row>
    <row r="102" spans="1:5" ht="60" hidden="1" x14ac:dyDescent="0.25">
      <c r="A102" s="51">
        <v>3</v>
      </c>
      <c r="B102" s="51">
        <v>5</v>
      </c>
      <c r="C102" s="52">
        <v>5</v>
      </c>
      <c r="D102" s="53" t="s">
        <v>1244</v>
      </c>
      <c r="E102" s="50" t="s">
        <v>1245</v>
      </c>
    </row>
    <row r="103" spans="1:5" ht="25.5" hidden="1" x14ac:dyDescent="0.25">
      <c r="A103" s="51">
        <v>3</v>
      </c>
      <c r="B103" s="51">
        <v>5</v>
      </c>
      <c r="C103" s="52">
        <v>6</v>
      </c>
      <c r="D103" s="53" t="s">
        <v>1246</v>
      </c>
      <c r="E103" s="50" t="s">
        <v>1247</v>
      </c>
    </row>
    <row r="104" spans="1:5" ht="45" hidden="1" x14ac:dyDescent="0.25">
      <c r="A104" s="51">
        <v>3</v>
      </c>
      <c r="B104" s="51">
        <v>6</v>
      </c>
      <c r="C104" s="52">
        <v>0</v>
      </c>
      <c r="D104" s="53" t="s">
        <v>1248</v>
      </c>
      <c r="E104" s="50" t="s">
        <v>1249</v>
      </c>
    </row>
    <row r="105" spans="1:5" ht="45" hidden="1" x14ac:dyDescent="0.25">
      <c r="A105" s="51">
        <v>3</v>
      </c>
      <c r="B105" s="51">
        <v>6</v>
      </c>
      <c r="C105" s="52">
        <v>1</v>
      </c>
      <c r="D105" s="53" t="s">
        <v>1250</v>
      </c>
      <c r="E105" s="50" t="s">
        <v>1251</v>
      </c>
    </row>
    <row r="106" spans="1:5" ht="45" hidden="1" x14ac:dyDescent="0.25">
      <c r="A106" s="51">
        <v>3</v>
      </c>
      <c r="B106" s="51">
        <v>7</v>
      </c>
      <c r="C106" s="52">
        <v>0</v>
      </c>
      <c r="D106" s="53" t="s">
        <v>1252</v>
      </c>
      <c r="E106" s="50" t="s">
        <v>1253</v>
      </c>
    </row>
    <row r="107" spans="1:5" ht="30" hidden="1" x14ac:dyDescent="0.25">
      <c r="A107" s="51">
        <v>3</v>
      </c>
      <c r="B107" s="51">
        <v>7</v>
      </c>
      <c r="C107" s="52">
        <v>1</v>
      </c>
      <c r="D107" s="53" t="s">
        <v>1254</v>
      </c>
      <c r="E107" s="50" t="s">
        <v>1255</v>
      </c>
    </row>
    <row r="108" spans="1:5" ht="45" hidden="1" x14ac:dyDescent="0.25">
      <c r="A108" s="51">
        <v>3</v>
      </c>
      <c r="B108" s="51">
        <v>7</v>
      </c>
      <c r="C108" s="52">
        <v>2</v>
      </c>
      <c r="D108" s="53" t="s">
        <v>1256</v>
      </c>
      <c r="E108" s="50" t="s">
        <v>1257</v>
      </c>
    </row>
    <row r="109" spans="1:5" ht="30" hidden="1" x14ac:dyDescent="0.25">
      <c r="A109" s="51">
        <v>3</v>
      </c>
      <c r="B109" s="51">
        <v>8</v>
      </c>
      <c r="C109" s="52">
        <v>0</v>
      </c>
      <c r="D109" s="53" t="s">
        <v>1258</v>
      </c>
      <c r="E109" s="50" t="s">
        <v>1259</v>
      </c>
    </row>
    <row r="110" spans="1:5" ht="60" hidden="1" x14ac:dyDescent="0.25">
      <c r="A110" s="51">
        <v>3</v>
      </c>
      <c r="B110" s="51">
        <v>8</v>
      </c>
      <c r="C110" s="52">
        <v>1</v>
      </c>
      <c r="D110" s="53" t="s">
        <v>1260</v>
      </c>
      <c r="E110" s="50" t="s">
        <v>1261</v>
      </c>
    </row>
    <row r="111" spans="1:5" ht="75" hidden="1" x14ac:dyDescent="0.25">
      <c r="A111" s="51">
        <v>3</v>
      </c>
      <c r="B111" s="51">
        <v>8</v>
      </c>
      <c r="C111" s="52">
        <v>2</v>
      </c>
      <c r="D111" s="53" t="s">
        <v>1262</v>
      </c>
      <c r="E111" s="50" t="s">
        <v>1263</v>
      </c>
    </row>
    <row r="112" spans="1:5" ht="45" hidden="1" x14ac:dyDescent="0.25">
      <c r="A112" s="51">
        <v>3</v>
      </c>
      <c r="B112" s="51">
        <v>8</v>
      </c>
      <c r="C112" s="52">
        <v>3</v>
      </c>
      <c r="D112" s="53" t="s">
        <v>1264</v>
      </c>
      <c r="E112" s="50" t="s">
        <v>1265</v>
      </c>
    </row>
    <row r="113" spans="1:5" ht="45" hidden="1" x14ac:dyDescent="0.25">
      <c r="A113" s="51">
        <v>3</v>
      </c>
      <c r="B113" s="51">
        <v>8</v>
      </c>
      <c r="C113" s="52">
        <v>4</v>
      </c>
      <c r="D113" s="53" t="s">
        <v>1266</v>
      </c>
      <c r="E113" s="50" t="s">
        <v>1267</v>
      </c>
    </row>
    <row r="114" spans="1:5" ht="30" hidden="1" x14ac:dyDescent="0.25">
      <c r="A114" s="51">
        <v>3</v>
      </c>
      <c r="B114" s="51">
        <v>9</v>
      </c>
      <c r="C114" s="52">
        <v>0</v>
      </c>
      <c r="D114" s="53" t="s">
        <v>1268</v>
      </c>
      <c r="E114" s="50" t="s">
        <v>1269</v>
      </c>
    </row>
    <row r="115" spans="1:5" ht="105" hidden="1" x14ac:dyDescent="0.25">
      <c r="A115" s="51">
        <v>3</v>
      </c>
      <c r="B115" s="51">
        <v>9</v>
      </c>
      <c r="C115" s="52">
        <v>1</v>
      </c>
      <c r="D115" s="53" t="s">
        <v>1270</v>
      </c>
      <c r="E115" s="50" t="s">
        <v>1271</v>
      </c>
    </row>
    <row r="116" spans="1:5" hidden="1" x14ac:dyDescent="0.25">
      <c r="A116" s="51">
        <v>3</v>
      </c>
      <c r="B116" s="51">
        <v>9</v>
      </c>
      <c r="C116" s="52">
        <v>2</v>
      </c>
      <c r="D116" s="53" t="s">
        <v>1272</v>
      </c>
      <c r="E116" s="50" t="s">
        <v>1273</v>
      </c>
    </row>
    <row r="117" spans="1:5" hidden="1" x14ac:dyDescent="0.25">
      <c r="A117" s="51">
        <v>3</v>
      </c>
      <c r="B117" s="51">
        <v>9</v>
      </c>
      <c r="C117" s="52">
        <v>3</v>
      </c>
      <c r="D117" s="53" t="s">
        <v>1274</v>
      </c>
      <c r="E117" s="50" t="s">
        <v>1275</v>
      </c>
    </row>
    <row r="118" spans="1:5" ht="45" hidden="1" x14ac:dyDescent="0.25">
      <c r="A118" s="51">
        <v>4</v>
      </c>
      <c r="B118" s="51">
        <v>0</v>
      </c>
      <c r="C118" s="52">
        <v>0</v>
      </c>
      <c r="D118" s="54" t="s">
        <v>1276</v>
      </c>
      <c r="E118" s="49" t="s">
        <v>1277</v>
      </c>
    </row>
    <row r="119" spans="1:5" ht="45" hidden="1" x14ac:dyDescent="0.25">
      <c r="A119" s="51">
        <v>4</v>
      </c>
      <c r="B119" s="51">
        <v>1</v>
      </c>
      <c r="C119" s="52">
        <v>0</v>
      </c>
      <c r="D119" s="53" t="s">
        <v>1278</v>
      </c>
      <c r="E119" s="50" t="s">
        <v>1279</v>
      </c>
    </row>
    <row r="120" spans="1:5" ht="30" hidden="1" x14ac:dyDescent="0.25">
      <c r="A120" s="51">
        <v>4</v>
      </c>
      <c r="B120" s="51">
        <v>1</v>
      </c>
      <c r="C120" s="52">
        <v>1</v>
      </c>
      <c r="D120" s="53" t="s">
        <v>1280</v>
      </c>
      <c r="E120" s="50" t="s">
        <v>1281</v>
      </c>
    </row>
    <row r="121" spans="1:5" hidden="1" x14ac:dyDescent="0.25">
      <c r="A121" s="51">
        <v>4</v>
      </c>
      <c r="B121" s="51">
        <v>1</v>
      </c>
      <c r="C121" s="52">
        <v>2</v>
      </c>
      <c r="D121" s="53" t="s">
        <v>1282</v>
      </c>
      <c r="E121" s="50" t="s">
        <v>1283</v>
      </c>
    </row>
    <row r="122" spans="1:5" ht="63.75" hidden="1" x14ac:dyDescent="0.25">
      <c r="A122" s="51">
        <v>4</v>
      </c>
      <c r="B122" s="51">
        <v>2</v>
      </c>
      <c r="C122" s="52">
        <v>0</v>
      </c>
      <c r="D122" s="53" t="s">
        <v>1284</v>
      </c>
      <c r="E122" s="50" t="s">
        <v>1285</v>
      </c>
    </row>
    <row r="123" spans="1:5" ht="25.5" hidden="1" x14ac:dyDescent="0.25">
      <c r="A123" s="51">
        <v>4</v>
      </c>
      <c r="B123" s="51">
        <v>2</v>
      </c>
      <c r="C123" s="52">
        <v>1</v>
      </c>
      <c r="D123" s="53" t="s">
        <v>1286</v>
      </c>
      <c r="E123" s="50" t="s">
        <v>1287</v>
      </c>
    </row>
    <row r="124" spans="1:5" ht="38.25" hidden="1" x14ac:dyDescent="0.25">
      <c r="A124" s="51">
        <v>4</v>
      </c>
      <c r="B124" s="51">
        <v>2</v>
      </c>
      <c r="C124" s="52">
        <v>2</v>
      </c>
      <c r="D124" s="53" t="s">
        <v>1288</v>
      </c>
      <c r="E124" s="50" t="s">
        <v>1289</v>
      </c>
    </row>
    <row r="125" spans="1:5" ht="45" hidden="1" x14ac:dyDescent="0.25">
      <c r="A125" s="51">
        <v>4</v>
      </c>
      <c r="B125" s="51">
        <v>2</v>
      </c>
      <c r="C125" s="52">
        <v>3</v>
      </c>
      <c r="D125" s="53" t="s">
        <v>1290</v>
      </c>
      <c r="E125" s="50" t="s">
        <v>1291</v>
      </c>
    </row>
    <row r="126" spans="1:5" ht="30" hidden="1" x14ac:dyDescent="0.25">
      <c r="A126" s="51">
        <v>4</v>
      </c>
      <c r="B126" s="51">
        <v>3</v>
      </c>
      <c r="C126" s="52">
        <v>0</v>
      </c>
      <c r="D126" s="53" t="s">
        <v>1292</v>
      </c>
      <c r="E126" s="50" t="s">
        <v>1293</v>
      </c>
    </row>
    <row r="127" spans="1:5" ht="30" hidden="1" x14ac:dyDescent="0.25">
      <c r="A127" s="51">
        <v>4</v>
      </c>
      <c r="B127" s="51">
        <v>3</v>
      </c>
      <c r="C127" s="52">
        <v>1</v>
      </c>
      <c r="D127" s="53" t="s">
        <v>1294</v>
      </c>
      <c r="E127" s="50" t="s">
        <v>1295</v>
      </c>
    </row>
    <row r="128" spans="1:5" hidden="1" x14ac:dyDescent="0.25">
      <c r="A128" s="51">
        <v>4</v>
      </c>
      <c r="B128" s="51">
        <v>3</v>
      </c>
      <c r="C128" s="52">
        <v>2</v>
      </c>
      <c r="D128" s="53" t="s">
        <v>1296</v>
      </c>
      <c r="E128" s="50" t="s">
        <v>1297</v>
      </c>
    </row>
    <row r="129" spans="1:5" hidden="1" x14ac:dyDescent="0.25">
      <c r="A129" s="51">
        <v>4</v>
      </c>
      <c r="B129" s="51">
        <v>3</v>
      </c>
      <c r="C129" s="52">
        <v>3</v>
      </c>
      <c r="D129" s="53" t="s">
        <v>1298</v>
      </c>
      <c r="E129" s="50" t="s">
        <v>1299</v>
      </c>
    </row>
    <row r="130" spans="1:5" ht="38.25" hidden="1" x14ac:dyDescent="0.25">
      <c r="A130" s="51">
        <v>4</v>
      </c>
      <c r="B130" s="51">
        <v>3</v>
      </c>
      <c r="C130" s="52">
        <v>4</v>
      </c>
      <c r="D130" s="53" t="s">
        <v>1300</v>
      </c>
      <c r="E130" s="50" t="s">
        <v>1301</v>
      </c>
    </row>
    <row r="131" spans="1:5" ht="25.5" hidden="1" x14ac:dyDescent="0.25">
      <c r="A131" s="51">
        <v>4</v>
      </c>
      <c r="B131" s="51">
        <v>4</v>
      </c>
      <c r="C131" s="52">
        <v>0</v>
      </c>
      <c r="D131" s="53" t="s">
        <v>1302</v>
      </c>
      <c r="E131" s="50" t="s">
        <v>1303</v>
      </c>
    </row>
    <row r="132" spans="1:5" ht="25.5" hidden="1" x14ac:dyDescent="0.25">
      <c r="A132" s="51">
        <v>4</v>
      </c>
      <c r="B132" s="51">
        <v>4</v>
      </c>
      <c r="C132" s="52">
        <v>1</v>
      </c>
      <c r="D132" s="53" t="s">
        <v>1304</v>
      </c>
      <c r="E132" s="50" t="s">
        <v>1303</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&amp;LEjercicio Fiscal 2018&amp;RPágina &amp;P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0"/>
  <sheetViews>
    <sheetView workbookViewId="0">
      <selection activeCell="B2" sqref="B1:XFD1048576"/>
    </sheetView>
  </sheetViews>
  <sheetFormatPr baseColWidth="10" defaultColWidth="0" defaultRowHeight="15" customHeight="1" zeroHeight="1" x14ac:dyDescent="0.25"/>
  <cols>
    <col min="1" max="1" width="10.7109375" style="46" customWidth="1"/>
    <col min="2" max="2" width="80" style="43" customWidth="1"/>
    <col min="3" max="3" width="99.85546875" style="47" hidden="1" customWidth="1"/>
    <col min="4" max="4" width="0.28515625" style="47" customWidth="1"/>
    <col min="5" max="5" width="0" style="47" hidden="1" customWidth="1"/>
    <col min="6" max="16384" width="11.42578125" style="47" hidden="1"/>
  </cols>
  <sheetData>
    <row r="1" spans="1:256" ht="30.75" customHeight="1" x14ac:dyDescent="0.25">
      <c r="A1" s="906" t="s">
        <v>1794</v>
      </c>
      <c r="B1" s="907"/>
    </row>
    <row r="2" spans="1:256" s="498" customFormat="1" ht="24.95" customHeight="1" x14ac:dyDescent="0.25">
      <c r="A2" s="500" t="s">
        <v>39</v>
      </c>
      <c r="B2" s="501" t="s">
        <v>34</v>
      </c>
      <c r="C2" s="497" t="s">
        <v>772</v>
      </c>
      <c r="D2" s="498" t="s">
        <v>773</v>
      </c>
      <c r="E2" s="498" t="s">
        <v>774</v>
      </c>
      <c r="F2" s="498" t="s">
        <v>775</v>
      </c>
      <c r="G2" s="498" t="s">
        <v>776</v>
      </c>
      <c r="H2" s="498" t="s">
        <v>777</v>
      </c>
      <c r="I2" s="498" t="s">
        <v>778</v>
      </c>
      <c r="J2" s="498" t="s">
        <v>779</v>
      </c>
      <c r="K2" s="498" t="s">
        <v>780</v>
      </c>
      <c r="L2" s="498" t="s">
        <v>781</v>
      </c>
      <c r="M2" s="498" t="s">
        <v>782</v>
      </c>
      <c r="N2" s="498" t="s">
        <v>783</v>
      </c>
      <c r="O2" s="498" t="s">
        <v>784</v>
      </c>
      <c r="P2" s="498" t="s">
        <v>785</v>
      </c>
      <c r="Q2" s="498" t="s">
        <v>786</v>
      </c>
      <c r="R2" s="498" t="s">
        <v>787</v>
      </c>
      <c r="S2" s="498" t="s">
        <v>788</v>
      </c>
      <c r="T2" s="498" t="s">
        <v>789</v>
      </c>
      <c r="U2" s="498" t="s">
        <v>790</v>
      </c>
      <c r="V2" s="498" t="s">
        <v>791</v>
      </c>
      <c r="W2" s="498" t="s">
        <v>792</v>
      </c>
      <c r="X2" s="498" t="s">
        <v>793</v>
      </c>
      <c r="Y2" s="498" t="s">
        <v>794</v>
      </c>
      <c r="Z2" s="498" t="s">
        <v>795</v>
      </c>
      <c r="AA2" s="498" t="s">
        <v>796</v>
      </c>
      <c r="AB2" s="498" t="s">
        <v>797</v>
      </c>
      <c r="AC2" s="498" t="s">
        <v>798</v>
      </c>
      <c r="AD2" s="498" t="s">
        <v>799</v>
      </c>
      <c r="AE2" s="498" t="s">
        <v>800</v>
      </c>
      <c r="AF2" s="498" t="s">
        <v>801</v>
      </c>
      <c r="AG2" s="498" t="s">
        <v>802</v>
      </c>
      <c r="AH2" s="498" t="s">
        <v>803</v>
      </c>
      <c r="AI2" s="498" t="s">
        <v>804</v>
      </c>
      <c r="AJ2" s="498" t="s">
        <v>805</v>
      </c>
      <c r="AK2" s="498" t="s">
        <v>806</v>
      </c>
      <c r="AL2" s="498" t="s">
        <v>807</v>
      </c>
      <c r="AM2" s="498" t="s">
        <v>808</v>
      </c>
      <c r="AN2" s="498" t="s">
        <v>809</v>
      </c>
      <c r="AO2" s="498" t="s">
        <v>810</v>
      </c>
      <c r="AP2" s="498" t="s">
        <v>811</v>
      </c>
      <c r="AQ2" s="498" t="s">
        <v>812</v>
      </c>
      <c r="AR2" s="498" t="s">
        <v>813</v>
      </c>
      <c r="AS2" s="498" t="s">
        <v>814</v>
      </c>
      <c r="AT2" s="498" t="s">
        <v>815</v>
      </c>
      <c r="AU2" s="498" t="s">
        <v>816</v>
      </c>
      <c r="AV2" s="498" t="s">
        <v>817</v>
      </c>
      <c r="AW2" s="498" t="s">
        <v>818</v>
      </c>
      <c r="AX2" s="498" t="s">
        <v>819</v>
      </c>
      <c r="AY2" s="498" t="s">
        <v>820</v>
      </c>
      <c r="AZ2" s="498" t="s">
        <v>821</v>
      </c>
      <c r="BA2" s="498" t="s">
        <v>822</v>
      </c>
      <c r="BB2" s="498" t="s">
        <v>823</v>
      </c>
      <c r="BC2" s="498" t="s">
        <v>824</v>
      </c>
      <c r="BD2" s="498" t="s">
        <v>825</v>
      </c>
      <c r="BE2" s="498" t="s">
        <v>826</v>
      </c>
      <c r="BF2" s="498" t="s">
        <v>827</v>
      </c>
      <c r="BG2" s="498" t="s">
        <v>828</v>
      </c>
      <c r="BH2" s="498" t="s">
        <v>829</v>
      </c>
      <c r="BI2" s="498" t="s">
        <v>830</v>
      </c>
      <c r="BJ2" s="498" t="s">
        <v>831</v>
      </c>
      <c r="BK2" s="498" t="s">
        <v>832</v>
      </c>
      <c r="BL2" s="498" t="s">
        <v>833</v>
      </c>
      <c r="BM2" s="498" t="s">
        <v>834</v>
      </c>
      <c r="BN2" s="498" t="s">
        <v>835</v>
      </c>
      <c r="BO2" s="498" t="s">
        <v>836</v>
      </c>
      <c r="BP2" s="498" t="s">
        <v>837</v>
      </c>
      <c r="BQ2" s="498" t="s">
        <v>838</v>
      </c>
      <c r="BR2" s="498" t="s">
        <v>839</v>
      </c>
      <c r="BS2" s="498" t="s">
        <v>840</v>
      </c>
      <c r="BT2" s="498" t="s">
        <v>841</v>
      </c>
      <c r="BU2" s="498" t="s">
        <v>842</v>
      </c>
      <c r="BV2" s="498" t="s">
        <v>843</v>
      </c>
      <c r="BW2" s="498" t="s">
        <v>844</v>
      </c>
      <c r="BX2" s="498" t="s">
        <v>845</v>
      </c>
      <c r="BY2" s="498" t="s">
        <v>846</v>
      </c>
      <c r="BZ2" s="498" t="s">
        <v>847</v>
      </c>
      <c r="CA2" s="498" t="s">
        <v>848</v>
      </c>
      <c r="CB2" s="498" t="s">
        <v>849</v>
      </c>
      <c r="CC2" s="498" t="s">
        <v>850</v>
      </c>
      <c r="CD2" s="498" t="s">
        <v>851</v>
      </c>
      <c r="CE2" s="498" t="s">
        <v>852</v>
      </c>
      <c r="CF2" s="498" t="s">
        <v>853</v>
      </c>
      <c r="CG2" s="498" t="s">
        <v>854</v>
      </c>
      <c r="CH2" s="498" t="s">
        <v>855</v>
      </c>
      <c r="CI2" s="498" t="s">
        <v>856</v>
      </c>
      <c r="CJ2" s="498" t="s">
        <v>857</v>
      </c>
      <c r="CK2" s="498" t="s">
        <v>858</v>
      </c>
      <c r="CL2" s="498" t="s">
        <v>859</v>
      </c>
      <c r="CM2" s="498" t="s">
        <v>860</v>
      </c>
      <c r="CN2" s="498" t="s">
        <v>861</v>
      </c>
      <c r="CO2" s="498" t="s">
        <v>862</v>
      </c>
      <c r="CP2" s="498" t="s">
        <v>863</v>
      </c>
      <c r="CQ2" s="498" t="s">
        <v>864</v>
      </c>
      <c r="CR2" s="498" t="s">
        <v>865</v>
      </c>
      <c r="CS2" s="498" t="s">
        <v>866</v>
      </c>
      <c r="CT2" s="498" t="s">
        <v>867</v>
      </c>
      <c r="CU2" s="498" t="s">
        <v>868</v>
      </c>
      <c r="CV2" s="498" t="s">
        <v>869</v>
      </c>
      <c r="CW2" s="498" t="s">
        <v>870</v>
      </c>
      <c r="CX2" s="498" t="s">
        <v>871</v>
      </c>
      <c r="CY2" s="498" t="s">
        <v>872</v>
      </c>
      <c r="CZ2" s="498" t="s">
        <v>873</v>
      </c>
      <c r="DA2" s="498" t="s">
        <v>874</v>
      </c>
      <c r="DB2" s="498" t="s">
        <v>875</v>
      </c>
      <c r="DC2" s="498" t="s">
        <v>876</v>
      </c>
      <c r="DD2" s="498" t="s">
        <v>877</v>
      </c>
      <c r="DE2" s="498" t="s">
        <v>878</v>
      </c>
      <c r="DF2" s="498" t="s">
        <v>879</v>
      </c>
      <c r="DG2" s="498" t="s">
        <v>880</v>
      </c>
      <c r="DH2" s="498" t="s">
        <v>881</v>
      </c>
      <c r="DI2" s="498" t="s">
        <v>882</v>
      </c>
      <c r="DJ2" s="498" t="s">
        <v>883</v>
      </c>
      <c r="DK2" s="498" t="s">
        <v>884</v>
      </c>
      <c r="DL2" s="498" t="s">
        <v>885</v>
      </c>
      <c r="DM2" s="498" t="s">
        <v>886</v>
      </c>
      <c r="DN2" s="498" t="s">
        <v>887</v>
      </c>
      <c r="DO2" s="498" t="s">
        <v>888</v>
      </c>
      <c r="DP2" s="498" t="s">
        <v>889</v>
      </c>
      <c r="DQ2" s="498" t="s">
        <v>890</v>
      </c>
      <c r="DR2" s="498" t="s">
        <v>891</v>
      </c>
      <c r="DS2" s="498" t="s">
        <v>892</v>
      </c>
      <c r="DT2" s="498" t="s">
        <v>893</v>
      </c>
      <c r="DU2" s="498" t="s">
        <v>894</v>
      </c>
      <c r="DV2" s="498" t="s">
        <v>895</v>
      </c>
      <c r="DW2" s="498" t="s">
        <v>896</v>
      </c>
      <c r="DX2" s="498" t="s">
        <v>897</v>
      </c>
      <c r="DY2" s="498" t="s">
        <v>898</v>
      </c>
      <c r="DZ2" s="498" t="s">
        <v>899</v>
      </c>
      <c r="EA2" s="498" t="s">
        <v>900</v>
      </c>
      <c r="EB2" s="498" t="s">
        <v>901</v>
      </c>
      <c r="EC2" s="498" t="s">
        <v>902</v>
      </c>
      <c r="ED2" s="498" t="s">
        <v>903</v>
      </c>
      <c r="EE2" s="498" t="s">
        <v>904</v>
      </c>
      <c r="EF2" s="498" t="s">
        <v>905</v>
      </c>
      <c r="EG2" s="498" t="s">
        <v>906</v>
      </c>
      <c r="EH2" s="498" t="s">
        <v>907</v>
      </c>
      <c r="EI2" s="498" t="s">
        <v>908</v>
      </c>
      <c r="EJ2" s="498" t="s">
        <v>909</v>
      </c>
      <c r="EK2" s="498" t="s">
        <v>910</v>
      </c>
      <c r="EL2" s="498" t="s">
        <v>911</v>
      </c>
      <c r="EM2" s="498" t="s">
        <v>912</v>
      </c>
      <c r="EN2" s="498" t="s">
        <v>913</v>
      </c>
      <c r="EO2" s="498" t="s">
        <v>914</v>
      </c>
      <c r="EP2" s="498" t="s">
        <v>915</v>
      </c>
      <c r="EQ2" s="498" t="s">
        <v>916</v>
      </c>
      <c r="ER2" s="498" t="s">
        <v>917</v>
      </c>
      <c r="ES2" s="498" t="s">
        <v>918</v>
      </c>
      <c r="ET2" s="498" t="s">
        <v>919</v>
      </c>
      <c r="EU2" s="498" t="s">
        <v>920</v>
      </c>
      <c r="EV2" s="498" t="s">
        <v>921</v>
      </c>
      <c r="EW2" s="498" t="s">
        <v>922</v>
      </c>
      <c r="EX2" s="498" t="s">
        <v>923</v>
      </c>
      <c r="EY2" s="498" t="s">
        <v>924</v>
      </c>
      <c r="EZ2" s="498" t="s">
        <v>925</v>
      </c>
      <c r="FA2" s="498" t="s">
        <v>926</v>
      </c>
      <c r="FB2" s="498" t="s">
        <v>927</v>
      </c>
      <c r="FC2" s="498" t="s">
        <v>928</v>
      </c>
      <c r="FD2" s="498" t="s">
        <v>929</v>
      </c>
      <c r="FE2" s="498" t="s">
        <v>930</v>
      </c>
      <c r="FF2" s="498" t="s">
        <v>931</v>
      </c>
      <c r="FG2" s="498" t="s">
        <v>932</v>
      </c>
      <c r="FH2" s="498" t="s">
        <v>933</v>
      </c>
      <c r="FI2" s="498" t="s">
        <v>934</v>
      </c>
      <c r="FJ2" s="498" t="s">
        <v>935</v>
      </c>
      <c r="FK2" s="498" t="s">
        <v>936</v>
      </c>
      <c r="FL2" s="498" t="s">
        <v>937</v>
      </c>
      <c r="FM2" s="498" t="s">
        <v>938</v>
      </c>
      <c r="FN2" s="498" t="s">
        <v>939</v>
      </c>
      <c r="FO2" s="498" t="s">
        <v>940</v>
      </c>
      <c r="FP2" s="498" t="s">
        <v>941</v>
      </c>
      <c r="FQ2" s="498" t="s">
        <v>942</v>
      </c>
      <c r="FR2" s="498" t="s">
        <v>943</v>
      </c>
      <c r="FS2" s="498" t="s">
        <v>944</v>
      </c>
      <c r="FT2" s="498" t="s">
        <v>945</v>
      </c>
      <c r="FU2" s="498" t="s">
        <v>946</v>
      </c>
      <c r="FV2" s="498" t="s">
        <v>947</v>
      </c>
      <c r="FW2" s="498" t="s">
        <v>948</v>
      </c>
      <c r="FX2" s="498" t="s">
        <v>949</v>
      </c>
      <c r="FY2" s="498" t="s">
        <v>950</v>
      </c>
      <c r="FZ2" s="498" t="s">
        <v>951</v>
      </c>
      <c r="GA2" s="498" t="s">
        <v>952</v>
      </c>
      <c r="GB2" s="498" t="s">
        <v>953</v>
      </c>
      <c r="GC2" s="498" t="s">
        <v>954</v>
      </c>
      <c r="GD2" s="498" t="s">
        <v>955</v>
      </c>
      <c r="GE2" s="498" t="s">
        <v>956</v>
      </c>
      <c r="GF2" s="498" t="s">
        <v>957</v>
      </c>
      <c r="GG2" s="498" t="s">
        <v>958</v>
      </c>
      <c r="GH2" s="498" t="s">
        <v>959</v>
      </c>
      <c r="GI2" s="498" t="s">
        <v>960</v>
      </c>
      <c r="GJ2" s="498" t="s">
        <v>961</v>
      </c>
      <c r="GK2" s="498" t="s">
        <v>962</v>
      </c>
      <c r="GL2" s="498" t="s">
        <v>963</v>
      </c>
      <c r="GM2" s="498" t="s">
        <v>964</v>
      </c>
      <c r="GN2" s="498" t="s">
        <v>965</v>
      </c>
      <c r="GO2" s="498" t="s">
        <v>966</v>
      </c>
      <c r="GP2" s="498" t="s">
        <v>967</v>
      </c>
      <c r="GQ2" s="498" t="s">
        <v>968</v>
      </c>
      <c r="GR2" s="498" t="s">
        <v>969</v>
      </c>
      <c r="GS2" s="498" t="s">
        <v>970</v>
      </c>
      <c r="GT2" s="498" t="s">
        <v>971</v>
      </c>
      <c r="GU2" s="498" t="s">
        <v>972</v>
      </c>
      <c r="GV2" s="498" t="s">
        <v>973</v>
      </c>
      <c r="GW2" s="498" t="s">
        <v>974</v>
      </c>
      <c r="GX2" s="498" t="s">
        <v>975</v>
      </c>
      <c r="GY2" s="498" t="s">
        <v>976</v>
      </c>
      <c r="GZ2" s="498" t="s">
        <v>977</v>
      </c>
      <c r="HA2" s="498" t="s">
        <v>978</v>
      </c>
      <c r="HB2" s="498" t="s">
        <v>979</v>
      </c>
      <c r="HC2" s="498" t="s">
        <v>980</v>
      </c>
      <c r="HD2" s="498" t="s">
        <v>981</v>
      </c>
      <c r="HE2" s="498" t="s">
        <v>982</v>
      </c>
      <c r="HF2" s="498" t="s">
        <v>983</v>
      </c>
      <c r="HG2" s="498" t="s">
        <v>984</v>
      </c>
      <c r="HH2" s="498" t="s">
        <v>985</v>
      </c>
      <c r="HI2" s="498" t="s">
        <v>986</v>
      </c>
      <c r="HJ2" s="498" t="s">
        <v>987</v>
      </c>
      <c r="HK2" s="498" t="s">
        <v>988</v>
      </c>
      <c r="HL2" s="498" t="s">
        <v>989</v>
      </c>
      <c r="HM2" s="498" t="s">
        <v>990</v>
      </c>
      <c r="HN2" s="498" t="s">
        <v>991</v>
      </c>
      <c r="HO2" s="498" t="s">
        <v>992</v>
      </c>
      <c r="HP2" s="498" t="s">
        <v>993</v>
      </c>
      <c r="HQ2" s="498" t="s">
        <v>994</v>
      </c>
      <c r="HR2" s="498" t="s">
        <v>995</v>
      </c>
      <c r="HS2" s="498" t="s">
        <v>996</v>
      </c>
      <c r="HT2" s="498" t="s">
        <v>997</v>
      </c>
      <c r="HU2" s="498" t="s">
        <v>998</v>
      </c>
      <c r="HV2" s="498" t="s">
        <v>999</v>
      </c>
      <c r="HW2" s="498" t="s">
        <v>1000</v>
      </c>
      <c r="HX2" s="498" t="s">
        <v>1001</v>
      </c>
      <c r="HY2" s="498" t="s">
        <v>1002</v>
      </c>
      <c r="HZ2" s="498" t="s">
        <v>1003</v>
      </c>
      <c r="IA2" s="498" t="s">
        <v>1004</v>
      </c>
      <c r="IB2" s="498" t="s">
        <v>1005</v>
      </c>
      <c r="IC2" s="498" t="s">
        <v>1006</v>
      </c>
      <c r="ID2" s="498" t="s">
        <v>1007</v>
      </c>
      <c r="IE2" s="498" t="s">
        <v>1008</v>
      </c>
      <c r="IF2" s="498" t="s">
        <v>1009</v>
      </c>
      <c r="IG2" s="498" t="s">
        <v>1010</v>
      </c>
      <c r="IH2" s="498" t="s">
        <v>1011</v>
      </c>
      <c r="II2" s="498" t="s">
        <v>1012</v>
      </c>
      <c r="IJ2" s="498" t="s">
        <v>1013</v>
      </c>
      <c r="IK2" s="498" t="s">
        <v>1014</v>
      </c>
      <c r="IL2" s="498" t="s">
        <v>1015</v>
      </c>
      <c r="IM2" s="498" t="s">
        <v>1016</v>
      </c>
      <c r="IN2" s="498" t="s">
        <v>1017</v>
      </c>
      <c r="IO2" s="498" t="s">
        <v>1018</v>
      </c>
      <c r="IP2" s="498" t="s">
        <v>1019</v>
      </c>
      <c r="IQ2" s="498" t="s">
        <v>1020</v>
      </c>
      <c r="IR2" s="498" t="s">
        <v>1021</v>
      </c>
      <c r="IS2" s="498" t="s">
        <v>1022</v>
      </c>
      <c r="IT2" s="498" t="s">
        <v>1023</v>
      </c>
      <c r="IU2" s="498" t="s">
        <v>1024</v>
      </c>
      <c r="IV2" s="498" t="s">
        <v>1025</v>
      </c>
    </row>
    <row r="3" spans="1:256" s="498" customFormat="1" ht="5.25" customHeight="1" x14ac:dyDescent="0.25">
      <c r="A3" s="502"/>
      <c r="B3" s="503"/>
      <c r="C3" s="499"/>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c r="FD3" s="496"/>
      <c r="FE3" s="496"/>
      <c r="FF3" s="496"/>
      <c r="FG3" s="496"/>
      <c r="FH3" s="496"/>
      <c r="FI3" s="496"/>
      <c r="FJ3" s="496"/>
      <c r="FK3" s="496"/>
      <c r="FL3" s="496"/>
      <c r="FM3" s="496"/>
      <c r="FN3" s="496"/>
      <c r="FO3" s="496"/>
      <c r="FP3" s="496"/>
      <c r="FQ3" s="496"/>
      <c r="FR3" s="496"/>
      <c r="FS3" s="496"/>
      <c r="FT3" s="496"/>
      <c r="FU3" s="496"/>
      <c r="FV3" s="496"/>
      <c r="FW3" s="496"/>
      <c r="FX3" s="496"/>
      <c r="FY3" s="496"/>
      <c r="FZ3" s="496"/>
      <c r="GA3" s="496"/>
      <c r="GB3" s="496"/>
      <c r="GC3" s="496"/>
      <c r="GD3" s="496"/>
      <c r="GE3" s="496"/>
      <c r="GF3" s="496"/>
      <c r="GG3" s="496"/>
      <c r="GH3" s="496"/>
      <c r="GI3" s="496"/>
      <c r="GJ3" s="496"/>
      <c r="GK3" s="496"/>
      <c r="GL3" s="496"/>
      <c r="GM3" s="496"/>
      <c r="GN3" s="496"/>
      <c r="GO3" s="496"/>
      <c r="GP3" s="496"/>
      <c r="GQ3" s="496"/>
      <c r="GR3" s="496"/>
      <c r="GS3" s="496"/>
      <c r="GT3" s="496"/>
      <c r="GU3" s="496"/>
      <c r="GV3" s="496"/>
      <c r="GW3" s="496"/>
      <c r="GX3" s="496"/>
      <c r="GY3" s="496"/>
      <c r="GZ3" s="496"/>
      <c r="HA3" s="496"/>
      <c r="HB3" s="496"/>
      <c r="HC3" s="496"/>
      <c r="HD3" s="496"/>
      <c r="HE3" s="496"/>
      <c r="HF3" s="496"/>
      <c r="HG3" s="496"/>
      <c r="HH3" s="496"/>
      <c r="HI3" s="496"/>
      <c r="HJ3" s="496"/>
      <c r="HK3" s="496"/>
      <c r="HL3" s="496"/>
      <c r="HM3" s="496"/>
      <c r="HN3" s="496"/>
      <c r="HO3" s="496"/>
      <c r="HP3" s="496"/>
      <c r="HQ3" s="496"/>
      <c r="HR3" s="496"/>
      <c r="HS3" s="496"/>
      <c r="HT3" s="496"/>
      <c r="HU3" s="496"/>
      <c r="HV3" s="496"/>
      <c r="HW3" s="496"/>
      <c r="HX3" s="496"/>
      <c r="HY3" s="496"/>
      <c r="HZ3" s="496"/>
      <c r="IA3" s="496"/>
      <c r="IB3" s="496"/>
      <c r="IC3" s="496"/>
      <c r="ID3" s="496"/>
      <c r="IE3" s="496"/>
      <c r="IF3" s="496"/>
      <c r="IG3" s="496"/>
      <c r="IH3" s="496"/>
      <c r="II3" s="496"/>
      <c r="IJ3" s="496"/>
      <c r="IK3" s="496"/>
      <c r="IL3" s="496"/>
      <c r="IM3" s="496"/>
      <c r="IN3" s="496"/>
      <c r="IO3" s="496"/>
      <c r="IP3" s="496"/>
      <c r="IQ3" s="496"/>
      <c r="IR3" s="496"/>
      <c r="IS3" s="496"/>
      <c r="IT3" s="496"/>
      <c r="IU3" s="496"/>
      <c r="IV3" s="496"/>
    </row>
    <row r="4" spans="1:256" s="41" customFormat="1" ht="20.100000000000001" customHeight="1" x14ac:dyDescent="0.25">
      <c r="A4" s="504">
        <v>100</v>
      </c>
      <c r="B4" s="505" t="s">
        <v>1332</v>
      </c>
      <c r="C4" s="40"/>
    </row>
    <row r="5" spans="1:256" s="41" customFormat="1" ht="20.100000000000001" customHeight="1" x14ac:dyDescent="0.25">
      <c r="A5" s="506">
        <v>101</v>
      </c>
      <c r="B5" s="507" t="s">
        <v>1690</v>
      </c>
      <c r="C5" s="40"/>
    </row>
    <row r="6" spans="1:256" s="41" customFormat="1" ht="20.100000000000001" customHeight="1" x14ac:dyDescent="0.25">
      <c r="A6" s="506">
        <v>102</v>
      </c>
      <c r="B6" s="507" t="s">
        <v>1693</v>
      </c>
      <c r="C6" s="40"/>
    </row>
    <row r="7" spans="1:256" s="41" customFormat="1" ht="20.100000000000001" customHeight="1" x14ac:dyDescent="0.25">
      <c r="A7" s="506">
        <v>103</v>
      </c>
      <c r="B7" s="507" t="s">
        <v>1694</v>
      </c>
      <c r="C7" s="40"/>
    </row>
    <row r="8" spans="1:256" s="41" customFormat="1" ht="20.100000000000001" customHeight="1" x14ac:dyDescent="0.25">
      <c r="A8" s="506">
        <v>104</v>
      </c>
      <c r="B8" s="507" t="s">
        <v>2</v>
      </c>
      <c r="C8" s="40"/>
    </row>
    <row r="9" spans="1:256" s="41" customFormat="1" ht="20.100000000000001" customHeight="1" x14ac:dyDescent="0.25">
      <c r="A9" s="506">
        <v>105</v>
      </c>
      <c r="B9" s="507" t="s">
        <v>1691</v>
      </c>
      <c r="C9" s="40"/>
    </row>
    <row r="10" spans="1:256" s="41" customFormat="1" ht="20.100000000000001" customHeight="1" x14ac:dyDescent="0.25">
      <c r="A10" s="506">
        <v>106</v>
      </c>
      <c r="B10" s="507" t="s">
        <v>1692</v>
      </c>
      <c r="C10" s="40"/>
    </row>
    <row r="11" spans="1:256" s="41" customFormat="1" ht="20.100000000000001" customHeight="1" x14ac:dyDescent="0.25">
      <c r="A11" s="506">
        <v>107</v>
      </c>
      <c r="B11" s="507" t="s">
        <v>1756</v>
      </c>
      <c r="C11" s="40"/>
    </row>
    <row r="12" spans="1:256" s="41" customFormat="1" ht="20.100000000000001" customHeight="1" x14ac:dyDescent="0.25">
      <c r="A12" s="504">
        <v>200</v>
      </c>
      <c r="B12" s="505" t="s">
        <v>40</v>
      </c>
      <c r="C12" s="40"/>
    </row>
    <row r="13" spans="1:256" s="41" customFormat="1" ht="20.100000000000001" customHeight="1" x14ac:dyDescent="0.25">
      <c r="A13" s="506">
        <v>201</v>
      </c>
      <c r="B13" s="507" t="s">
        <v>1774</v>
      </c>
      <c r="C13" s="40"/>
    </row>
    <row r="14" spans="1:256" s="41" customFormat="1" ht="20.100000000000001" customHeight="1" x14ac:dyDescent="0.25">
      <c r="A14" s="506">
        <v>202</v>
      </c>
      <c r="B14" s="507" t="s">
        <v>1775</v>
      </c>
      <c r="C14" s="40"/>
    </row>
    <row r="15" spans="1:256" s="41" customFormat="1" ht="20.100000000000001" customHeight="1" x14ac:dyDescent="0.25">
      <c r="A15" s="506">
        <v>203</v>
      </c>
      <c r="B15" s="507" t="s">
        <v>1776</v>
      </c>
      <c r="C15" s="40"/>
    </row>
    <row r="16" spans="1:256" s="41" customFormat="1" ht="20.100000000000001" customHeight="1" x14ac:dyDescent="0.25">
      <c r="A16" s="506">
        <v>209</v>
      </c>
      <c r="B16" s="507" t="s">
        <v>1035</v>
      </c>
      <c r="C16" s="40"/>
    </row>
    <row r="17" spans="1:256" s="41" customFormat="1" ht="20.100000000000001" customHeight="1" x14ac:dyDescent="0.25">
      <c r="A17" s="504">
        <v>400</v>
      </c>
      <c r="B17" s="505" t="s">
        <v>41</v>
      </c>
      <c r="C17" s="40"/>
    </row>
    <row r="18" spans="1:256" s="41" customFormat="1" ht="20.100000000000001" customHeight="1" x14ac:dyDescent="0.25">
      <c r="A18" s="506">
        <v>401</v>
      </c>
      <c r="B18" s="507" t="s">
        <v>1757</v>
      </c>
      <c r="C18" s="40"/>
    </row>
    <row r="19" spans="1:256" s="41" customFormat="1" ht="20.100000000000001" customHeight="1" x14ac:dyDescent="0.25">
      <c r="A19" s="504">
        <v>500</v>
      </c>
      <c r="B19" s="505" t="s">
        <v>42</v>
      </c>
      <c r="C19" s="40"/>
    </row>
    <row r="20" spans="1:256" s="41" customFormat="1" ht="20.100000000000001" customHeight="1" x14ac:dyDescent="0.25">
      <c r="A20" s="506">
        <v>501</v>
      </c>
      <c r="B20" s="507" t="s">
        <v>1026</v>
      </c>
      <c r="C20" s="40"/>
    </row>
    <row r="21" spans="1:256" s="41" customFormat="1" ht="20.100000000000001" customHeight="1" x14ac:dyDescent="0.25">
      <c r="A21" s="506">
        <v>502</v>
      </c>
      <c r="B21" s="507" t="s">
        <v>1027</v>
      </c>
      <c r="C21" s="40"/>
    </row>
    <row r="22" spans="1:256" s="41" customFormat="1" ht="20.100000000000001" customHeight="1" x14ac:dyDescent="0.25">
      <c r="A22" s="506">
        <v>503</v>
      </c>
      <c r="B22" s="507" t="s">
        <v>1028</v>
      </c>
      <c r="C22" s="40"/>
    </row>
    <row r="23" spans="1:256" s="41" customFormat="1" ht="20.100000000000001" customHeight="1" x14ac:dyDescent="0.25">
      <c r="A23" s="506">
        <v>504</v>
      </c>
      <c r="B23" s="507" t="s">
        <v>1029</v>
      </c>
      <c r="C23" s="40"/>
    </row>
    <row r="24" spans="1:256" s="41" customFormat="1" ht="20.100000000000001" customHeight="1" x14ac:dyDescent="0.25">
      <c r="A24" s="506">
        <v>505</v>
      </c>
      <c r="B24" s="507" t="s">
        <v>1030</v>
      </c>
      <c r="C24" s="42">
        <v>404</v>
      </c>
      <c r="D24" s="44" t="s">
        <v>1030</v>
      </c>
      <c r="E24" s="45">
        <v>404</v>
      </c>
      <c r="F24" s="44" t="s">
        <v>1030</v>
      </c>
      <c r="G24" s="45">
        <v>404</v>
      </c>
      <c r="H24" s="44" t="s">
        <v>1030</v>
      </c>
      <c r="I24" s="45">
        <v>404</v>
      </c>
      <c r="J24" s="44" t="s">
        <v>1030</v>
      </c>
      <c r="K24" s="45">
        <v>404</v>
      </c>
      <c r="L24" s="44" t="s">
        <v>1030</v>
      </c>
      <c r="M24" s="45">
        <v>404</v>
      </c>
      <c r="N24" s="44" t="s">
        <v>1030</v>
      </c>
      <c r="O24" s="45">
        <v>404</v>
      </c>
      <c r="P24" s="44" t="s">
        <v>1030</v>
      </c>
      <c r="Q24" s="45">
        <v>404</v>
      </c>
      <c r="R24" s="44" t="s">
        <v>1030</v>
      </c>
      <c r="S24" s="45">
        <v>404</v>
      </c>
      <c r="T24" s="44" t="s">
        <v>1030</v>
      </c>
      <c r="U24" s="45">
        <v>404</v>
      </c>
      <c r="V24" s="44" t="s">
        <v>1030</v>
      </c>
      <c r="W24" s="45">
        <v>404</v>
      </c>
      <c r="X24" s="44" t="s">
        <v>1030</v>
      </c>
      <c r="Y24" s="45">
        <v>404</v>
      </c>
      <c r="Z24" s="44" t="s">
        <v>1030</v>
      </c>
      <c r="AA24" s="45">
        <v>404</v>
      </c>
      <c r="AB24" s="44" t="s">
        <v>1030</v>
      </c>
      <c r="AC24" s="45">
        <v>404</v>
      </c>
      <c r="AD24" s="44" t="s">
        <v>1030</v>
      </c>
      <c r="AE24" s="45">
        <v>404</v>
      </c>
      <c r="AF24" s="44" t="s">
        <v>1030</v>
      </c>
      <c r="AG24" s="45">
        <v>404</v>
      </c>
      <c r="AH24" s="44" t="s">
        <v>1030</v>
      </c>
      <c r="AI24" s="45">
        <v>404</v>
      </c>
      <c r="AJ24" s="44" t="s">
        <v>1030</v>
      </c>
      <c r="AK24" s="45">
        <v>404</v>
      </c>
      <c r="AL24" s="44" t="s">
        <v>1030</v>
      </c>
      <c r="AM24" s="45">
        <v>404</v>
      </c>
      <c r="AN24" s="44" t="s">
        <v>1030</v>
      </c>
      <c r="AO24" s="45">
        <v>404</v>
      </c>
      <c r="AP24" s="44" t="s">
        <v>1030</v>
      </c>
      <c r="AQ24" s="45">
        <v>404</v>
      </c>
      <c r="AR24" s="44" t="s">
        <v>1030</v>
      </c>
      <c r="AS24" s="45">
        <v>404</v>
      </c>
      <c r="AT24" s="44" t="s">
        <v>1030</v>
      </c>
      <c r="AU24" s="45">
        <v>404</v>
      </c>
      <c r="AV24" s="44" t="s">
        <v>1030</v>
      </c>
      <c r="AW24" s="45">
        <v>404</v>
      </c>
      <c r="AX24" s="44" t="s">
        <v>1030</v>
      </c>
      <c r="AY24" s="45">
        <v>404</v>
      </c>
      <c r="AZ24" s="44" t="s">
        <v>1030</v>
      </c>
      <c r="BA24" s="45">
        <v>404</v>
      </c>
      <c r="BB24" s="44" t="s">
        <v>1030</v>
      </c>
      <c r="BC24" s="45">
        <v>404</v>
      </c>
      <c r="BD24" s="44" t="s">
        <v>1030</v>
      </c>
      <c r="BE24" s="45">
        <v>404</v>
      </c>
      <c r="BF24" s="44" t="s">
        <v>1030</v>
      </c>
      <c r="BG24" s="45">
        <v>404</v>
      </c>
      <c r="BH24" s="44" t="s">
        <v>1030</v>
      </c>
      <c r="BI24" s="45">
        <v>404</v>
      </c>
      <c r="BJ24" s="44" t="s">
        <v>1030</v>
      </c>
      <c r="BK24" s="45">
        <v>404</v>
      </c>
      <c r="BL24" s="44" t="s">
        <v>1030</v>
      </c>
      <c r="BM24" s="45">
        <v>404</v>
      </c>
      <c r="BN24" s="44" t="s">
        <v>1030</v>
      </c>
      <c r="BO24" s="45">
        <v>404</v>
      </c>
      <c r="BP24" s="44" t="s">
        <v>1030</v>
      </c>
      <c r="BQ24" s="45">
        <v>404</v>
      </c>
      <c r="BR24" s="44" t="s">
        <v>1030</v>
      </c>
      <c r="BS24" s="45">
        <v>404</v>
      </c>
      <c r="BT24" s="44" t="s">
        <v>1030</v>
      </c>
      <c r="BU24" s="45">
        <v>404</v>
      </c>
      <c r="BV24" s="44" t="s">
        <v>1030</v>
      </c>
      <c r="BW24" s="45">
        <v>404</v>
      </c>
      <c r="BX24" s="44" t="s">
        <v>1030</v>
      </c>
      <c r="BY24" s="45">
        <v>404</v>
      </c>
      <c r="BZ24" s="44" t="s">
        <v>1030</v>
      </c>
      <c r="CA24" s="45">
        <v>404</v>
      </c>
      <c r="CB24" s="44" t="s">
        <v>1030</v>
      </c>
      <c r="CC24" s="45">
        <v>404</v>
      </c>
      <c r="CD24" s="44" t="s">
        <v>1030</v>
      </c>
      <c r="CE24" s="45">
        <v>404</v>
      </c>
      <c r="CF24" s="44" t="s">
        <v>1030</v>
      </c>
      <c r="CG24" s="45">
        <v>404</v>
      </c>
      <c r="CH24" s="44" t="s">
        <v>1030</v>
      </c>
      <c r="CI24" s="45">
        <v>404</v>
      </c>
      <c r="CJ24" s="44" t="s">
        <v>1030</v>
      </c>
      <c r="CK24" s="45">
        <v>404</v>
      </c>
      <c r="CL24" s="44" t="s">
        <v>1030</v>
      </c>
      <c r="CM24" s="45">
        <v>404</v>
      </c>
      <c r="CN24" s="44" t="s">
        <v>1030</v>
      </c>
      <c r="CO24" s="45">
        <v>404</v>
      </c>
      <c r="CP24" s="44" t="s">
        <v>1030</v>
      </c>
      <c r="CQ24" s="45">
        <v>404</v>
      </c>
      <c r="CR24" s="44" t="s">
        <v>1030</v>
      </c>
      <c r="CS24" s="45">
        <v>404</v>
      </c>
      <c r="CT24" s="44" t="s">
        <v>1030</v>
      </c>
      <c r="CU24" s="45">
        <v>404</v>
      </c>
      <c r="CV24" s="44" t="s">
        <v>1030</v>
      </c>
      <c r="CW24" s="45">
        <v>404</v>
      </c>
      <c r="CX24" s="44" t="s">
        <v>1030</v>
      </c>
      <c r="CY24" s="45">
        <v>404</v>
      </c>
      <c r="CZ24" s="44" t="s">
        <v>1030</v>
      </c>
      <c r="DA24" s="45">
        <v>404</v>
      </c>
      <c r="DB24" s="44" t="s">
        <v>1030</v>
      </c>
      <c r="DC24" s="45">
        <v>404</v>
      </c>
      <c r="DD24" s="44" t="s">
        <v>1030</v>
      </c>
      <c r="DE24" s="45">
        <v>404</v>
      </c>
      <c r="DF24" s="44" t="s">
        <v>1030</v>
      </c>
      <c r="DG24" s="45">
        <v>404</v>
      </c>
      <c r="DH24" s="44" t="s">
        <v>1030</v>
      </c>
      <c r="DI24" s="45">
        <v>404</v>
      </c>
      <c r="DJ24" s="44" t="s">
        <v>1030</v>
      </c>
      <c r="DK24" s="45">
        <v>404</v>
      </c>
      <c r="DL24" s="44" t="s">
        <v>1030</v>
      </c>
      <c r="DM24" s="45">
        <v>404</v>
      </c>
      <c r="DN24" s="44" t="s">
        <v>1030</v>
      </c>
      <c r="DO24" s="45">
        <v>404</v>
      </c>
      <c r="DP24" s="44" t="s">
        <v>1030</v>
      </c>
      <c r="DQ24" s="45">
        <v>404</v>
      </c>
      <c r="DR24" s="44" t="s">
        <v>1030</v>
      </c>
      <c r="DS24" s="45">
        <v>404</v>
      </c>
      <c r="DT24" s="44" t="s">
        <v>1030</v>
      </c>
      <c r="DU24" s="45">
        <v>404</v>
      </c>
      <c r="DV24" s="44" t="s">
        <v>1030</v>
      </c>
      <c r="DW24" s="45">
        <v>404</v>
      </c>
      <c r="DX24" s="44" t="s">
        <v>1030</v>
      </c>
      <c r="DY24" s="45">
        <v>404</v>
      </c>
      <c r="DZ24" s="44" t="s">
        <v>1030</v>
      </c>
      <c r="EA24" s="45">
        <v>404</v>
      </c>
      <c r="EB24" s="44" t="s">
        <v>1030</v>
      </c>
      <c r="EC24" s="45">
        <v>404</v>
      </c>
      <c r="ED24" s="44" t="s">
        <v>1030</v>
      </c>
      <c r="EE24" s="45">
        <v>404</v>
      </c>
      <c r="EF24" s="44" t="s">
        <v>1030</v>
      </c>
      <c r="EG24" s="45">
        <v>404</v>
      </c>
      <c r="EH24" s="44" t="s">
        <v>1030</v>
      </c>
      <c r="EI24" s="45">
        <v>404</v>
      </c>
      <c r="EJ24" s="44" t="s">
        <v>1030</v>
      </c>
      <c r="EK24" s="45">
        <v>404</v>
      </c>
      <c r="EL24" s="44" t="s">
        <v>1030</v>
      </c>
      <c r="EM24" s="45">
        <v>404</v>
      </c>
      <c r="EN24" s="44" t="s">
        <v>1030</v>
      </c>
      <c r="EO24" s="45">
        <v>404</v>
      </c>
      <c r="EP24" s="44" t="s">
        <v>1030</v>
      </c>
      <c r="EQ24" s="45">
        <v>404</v>
      </c>
      <c r="ER24" s="44" t="s">
        <v>1030</v>
      </c>
      <c r="ES24" s="45">
        <v>404</v>
      </c>
      <c r="ET24" s="44" t="s">
        <v>1030</v>
      </c>
      <c r="EU24" s="45">
        <v>404</v>
      </c>
      <c r="EV24" s="44" t="s">
        <v>1030</v>
      </c>
      <c r="EW24" s="45">
        <v>404</v>
      </c>
      <c r="EX24" s="44" t="s">
        <v>1030</v>
      </c>
      <c r="EY24" s="45">
        <v>404</v>
      </c>
      <c r="EZ24" s="44" t="s">
        <v>1030</v>
      </c>
      <c r="FA24" s="45">
        <v>404</v>
      </c>
      <c r="FB24" s="44" t="s">
        <v>1030</v>
      </c>
      <c r="FC24" s="45">
        <v>404</v>
      </c>
      <c r="FD24" s="44" t="s">
        <v>1030</v>
      </c>
      <c r="FE24" s="45">
        <v>404</v>
      </c>
      <c r="FF24" s="44" t="s">
        <v>1030</v>
      </c>
      <c r="FG24" s="45">
        <v>404</v>
      </c>
      <c r="FH24" s="44" t="s">
        <v>1030</v>
      </c>
      <c r="FI24" s="45">
        <v>404</v>
      </c>
      <c r="FJ24" s="44" t="s">
        <v>1030</v>
      </c>
      <c r="FK24" s="45">
        <v>404</v>
      </c>
      <c r="FL24" s="44" t="s">
        <v>1030</v>
      </c>
      <c r="FM24" s="45">
        <v>404</v>
      </c>
      <c r="FN24" s="44" t="s">
        <v>1030</v>
      </c>
      <c r="FO24" s="45">
        <v>404</v>
      </c>
      <c r="FP24" s="44" t="s">
        <v>1030</v>
      </c>
      <c r="FQ24" s="45">
        <v>404</v>
      </c>
      <c r="FR24" s="44" t="s">
        <v>1030</v>
      </c>
      <c r="FS24" s="45">
        <v>404</v>
      </c>
      <c r="FT24" s="44" t="s">
        <v>1030</v>
      </c>
      <c r="FU24" s="45">
        <v>404</v>
      </c>
      <c r="FV24" s="44" t="s">
        <v>1030</v>
      </c>
      <c r="FW24" s="45">
        <v>404</v>
      </c>
      <c r="FX24" s="44" t="s">
        <v>1030</v>
      </c>
      <c r="FY24" s="45">
        <v>404</v>
      </c>
      <c r="FZ24" s="44" t="s">
        <v>1030</v>
      </c>
      <c r="GA24" s="45">
        <v>404</v>
      </c>
      <c r="GB24" s="44" t="s">
        <v>1030</v>
      </c>
      <c r="GC24" s="45">
        <v>404</v>
      </c>
      <c r="GD24" s="44" t="s">
        <v>1030</v>
      </c>
      <c r="GE24" s="45">
        <v>404</v>
      </c>
      <c r="GF24" s="44" t="s">
        <v>1030</v>
      </c>
      <c r="GG24" s="45">
        <v>404</v>
      </c>
      <c r="GH24" s="44" t="s">
        <v>1030</v>
      </c>
      <c r="GI24" s="45">
        <v>404</v>
      </c>
      <c r="GJ24" s="44" t="s">
        <v>1030</v>
      </c>
      <c r="GK24" s="45">
        <v>404</v>
      </c>
      <c r="GL24" s="44" t="s">
        <v>1030</v>
      </c>
      <c r="GM24" s="45">
        <v>404</v>
      </c>
      <c r="GN24" s="44" t="s">
        <v>1030</v>
      </c>
      <c r="GO24" s="45">
        <v>404</v>
      </c>
      <c r="GP24" s="44" t="s">
        <v>1030</v>
      </c>
      <c r="GQ24" s="45">
        <v>404</v>
      </c>
      <c r="GR24" s="44" t="s">
        <v>1030</v>
      </c>
      <c r="GS24" s="45">
        <v>404</v>
      </c>
      <c r="GT24" s="44" t="s">
        <v>1030</v>
      </c>
      <c r="GU24" s="45">
        <v>404</v>
      </c>
      <c r="GV24" s="44" t="s">
        <v>1030</v>
      </c>
      <c r="GW24" s="45">
        <v>404</v>
      </c>
      <c r="GX24" s="44" t="s">
        <v>1030</v>
      </c>
      <c r="GY24" s="45">
        <v>404</v>
      </c>
      <c r="GZ24" s="44" t="s">
        <v>1030</v>
      </c>
      <c r="HA24" s="45">
        <v>404</v>
      </c>
      <c r="HB24" s="44" t="s">
        <v>1030</v>
      </c>
      <c r="HC24" s="45">
        <v>404</v>
      </c>
      <c r="HD24" s="44" t="s">
        <v>1030</v>
      </c>
      <c r="HE24" s="45">
        <v>404</v>
      </c>
      <c r="HF24" s="44" t="s">
        <v>1030</v>
      </c>
      <c r="HG24" s="45">
        <v>404</v>
      </c>
      <c r="HH24" s="44" t="s">
        <v>1030</v>
      </c>
      <c r="HI24" s="45">
        <v>404</v>
      </c>
      <c r="HJ24" s="44" t="s">
        <v>1030</v>
      </c>
      <c r="HK24" s="45">
        <v>404</v>
      </c>
      <c r="HL24" s="44" t="s">
        <v>1030</v>
      </c>
      <c r="HM24" s="45">
        <v>404</v>
      </c>
      <c r="HN24" s="44" t="s">
        <v>1030</v>
      </c>
      <c r="HO24" s="45">
        <v>404</v>
      </c>
      <c r="HP24" s="44" t="s">
        <v>1030</v>
      </c>
      <c r="HQ24" s="45">
        <v>404</v>
      </c>
      <c r="HR24" s="44" t="s">
        <v>1030</v>
      </c>
      <c r="HS24" s="45">
        <v>404</v>
      </c>
      <c r="HT24" s="44" t="s">
        <v>1030</v>
      </c>
      <c r="HU24" s="45">
        <v>404</v>
      </c>
      <c r="HV24" s="44" t="s">
        <v>1030</v>
      </c>
      <c r="HW24" s="45">
        <v>404</v>
      </c>
      <c r="HX24" s="44" t="s">
        <v>1030</v>
      </c>
      <c r="HY24" s="45">
        <v>404</v>
      </c>
      <c r="HZ24" s="44" t="s">
        <v>1030</v>
      </c>
      <c r="IA24" s="45">
        <v>404</v>
      </c>
      <c r="IB24" s="44" t="s">
        <v>1030</v>
      </c>
      <c r="IC24" s="45">
        <v>404</v>
      </c>
      <c r="ID24" s="44" t="s">
        <v>1030</v>
      </c>
      <c r="IE24" s="45">
        <v>404</v>
      </c>
      <c r="IF24" s="44" t="s">
        <v>1030</v>
      </c>
      <c r="IG24" s="45">
        <v>404</v>
      </c>
      <c r="IH24" s="44" t="s">
        <v>1030</v>
      </c>
      <c r="II24" s="45">
        <v>404</v>
      </c>
      <c r="IJ24" s="44" t="s">
        <v>1030</v>
      </c>
      <c r="IK24" s="45">
        <v>404</v>
      </c>
      <c r="IL24" s="44" t="s">
        <v>1030</v>
      </c>
      <c r="IM24" s="45">
        <v>404</v>
      </c>
      <c r="IN24" s="44" t="s">
        <v>1030</v>
      </c>
      <c r="IO24" s="45">
        <v>404</v>
      </c>
      <c r="IP24" s="44" t="s">
        <v>1030</v>
      </c>
      <c r="IQ24" s="45">
        <v>404</v>
      </c>
      <c r="IR24" s="44" t="s">
        <v>1030</v>
      </c>
      <c r="IS24" s="45">
        <v>404</v>
      </c>
      <c r="IT24" s="44" t="s">
        <v>1030</v>
      </c>
      <c r="IU24" s="45">
        <v>404</v>
      </c>
      <c r="IV24" s="44" t="s">
        <v>1030</v>
      </c>
    </row>
    <row r="25" spans="1:256" s="41" customFormat="1" ht="20.100000000000001" customHeight="1" x14ac:dyDescent="0.25">
      <c r="A25" s="506">
        <v>506</v>
      </c>
      <c r="B25" s="507" t="s">
        <v>1758</v>
      </c>
      <c r="C25" s="40"/>
    </row>
    <row r="26" spans="1:256" s="41" customFormat="1" ht="20.100000000000001" customHeight="1" x14ac:dyDescent="0.25">
      <c r="A26" s="502">
        <v>509</v>
      </c>
      <c r="B26" s="503" t="s">
        <v>1031</v>
      </c>
      <c r="C26" s="40"/>
    </row>
    <row r="27" spans="1:256" s="41" customFormat="1" ht="20.100000000000001" customHeight="1" x14ac:dyDescent="0.25">
      <c r="A27" s="504">
        <v>600</v>
      </c>
      <c r="B27" s="508" t="s">
        <v>43</v>
      </c>
      <c r="C27" s="40"/>
    </row>
    <row r="28" spans="1:256" s="41" customFormat="1" ht="20.100000000000001" customHeight="1" x14ac:dyDescent="0.25">
      <c r="A28" s="506">
        <v>601</v>
      </c>
      <c r="B28" s="509" t="s">
        <v>1032</v>
      </c>
      <c r="C28" s="40"/>
    </row>
    <row r="29" spans="1:256" s="41" customFormat="1" ht="20.100000000000001" customHeight="1" x14ac:dyDescent="0.25">
      <c r="A29" s="506">
        <v>602</v>
      </c>
      <c r="B29" s="509" t="s">
        <v>1033</v>
      </c>
      <c r="C29" s="40"/>
    </row>
    <row r="30" spans="1:256" s="41" customFormat="1" ht="20.100000000000001" customHeight="1" x14ac:dyDescent="0.25">
      <c r="A30" s="506">
        <v>603</v>
      </c>
      <c r="B30" s="507" t="s">
        <v>1759</v>
      </c>
      <c r="C30" s="40"/>
    </row>
    <row r="31" spans="1:256" s="41" customFormat="1" ht="20.100000000000001" customHeight="1" x14ac:dyDescent="0.25">
      <c r="A31" s="506">
        <v>609</v>
      </c>
      <c r="B31" s="509" t="s">
        <v>1034</v>
      </c>
      <c r="C31" s="40"/>
    </row>
    <row r="32" spans="1:256" s="41" customFormat="1" ht="20.100000000000001" customHeight="1" x14ac:dyDescent="0.25">
      <c r="A32" s="504">
        <v>700</v>
      </c>
      <c r="B32" s="505" t="s">
        <v>756</v>
      </c>
      <c r="C32" s="40"/>
    </row>
    <row r="33" spans="1:3" s="41" customFormat="1" ht="20.100000000000001" customHeight="1" x14ac:dyDescent="0.25">
      <c r="A33" s="506">
        <v>701</v>
      </c>
      <c r="B33" s="507" t="s">
        <v>1760</v>
      </c>
      <c r="C33" s="40"/>
    </row>
    <row r="34" spans="1:3" s="41" customFormat="1" ht="20.100000000000001" customHeight="1" x14ac:dyDescent="0.25">
      <c r="A34" s="506">
        <v>702</v>
      </c>
      <c r="B34" s="507" t="s">
        <v>1036</v>
      </c>
      <c r="C34" s="40"/>
    </row>
    <row r="35" spans="1:3" s="41" customFormat="1" ht="20.100000000000001" customHeight="1" x14ac:dyDescent="0.25">
      <c r="A35" s="506">
        <v>703</v>
      </c>
      <c r="B35" s="507" t="s">
        <v>1037</v>
      </c>
      <c r="C35" s="40"/>
    </row>
    <row r="36" spans="1:3" s="41" customFormat="1" ht="20.100000000000001" customHeight="1" x14ac:dyDescent="0.25">
      <c r="A36" s="506">
        <v>704</v>
      </c>
      <c r="B36" s="507" t="s">
        <v>1038</v>
      </c>
      <c r="C36" s="40"/>
    </row>
    <row r="37" spans="1:3" s="41" customFormat="1" ht="20.100000000000001" customHeight="1" x14ac:dyDescent="0.25">
      <c r="A37" s="510">
        <v>709</v>
      </c>
      <c r="B37" s="511" t="s">
        <v>179</v>
      </c>
      <c r="C37" s="40"/>
    </row>
    <row r="38" spans="1:3" ht="15.75" x14ac:dyDescent="0.25"/>
    <row r="39" spans="1:3" s="46" customFormat="1" ht="15.75" x14ac:dyDescent="0.25">
      <c r="B39" s="43"/>
    </row>
    <row r="40" spans="1:3" s="46" customFormat="1" ht="15.75" x14ac:dyDescent="0.25">
      <c r="B40" s="43"/>
    </row>
    <row r="41" spans="1:3" s="46" customFormat="1" ht="15.75" x14ac:dyDescent="0.25">
      <c r="B41" s="43"/>
    </row>
    <row r="42" spans="1:3" s="46" customFormat="1" ht="15.75" x14ac:dyDescent="0.25">
      <c r="B42" s="43"/>
    </row>
    <row r="43" spans="1:3" s="46" customFormat="1" ht="15.75" x14ac:dyDescent="0.25">
      <c r="B43" s="43"/>
    </row>
    <row r="44" spans="1:3" s="46" customFormat="1" ht="15.75" x14ac:dyDescent="0.25">
      <c r="B44" s="43"/>
    </row>
    <row r="45" spans="1:3" s="46" customFormat="1" ht="15.75" x14ac:dyDescent="0.25">
      <c r="B45" s="43"/>
    </row>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A16" workbookViewId="0">
      <selection sqref="A1:D1"/>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912" t="s">
        <v>1795</v>
      </c>
      <c r="B1" s="912"/>
      <c r="C1" s="912"/>
      <c r="D1" s="912"/>
      <c r="E1" s="198"/>
    </row>
    <row r="2" spans="1:5" ht="36" customHeight="1" thickBot="1" x14ac:dyDescent="0.3">
      <c r="A2" s="512" t="s">
        <v>1695</v>
      </c>
      <c r="B2" s="913" t="s">
        <v>1696</v>
      </c>
      <c r="C2" s="913"/>
      <c r="D2" s="513" t="s">
        <v>1697</v>
      </c>
      <c r="E2" s="197"/>
    </row>
    <row r="3" spans="1:5" ht="15" customHeight="1" x14ac:dyDescent="0.25">
      <c r="A3" s="910" t="s">
        <v>1698</v>
      </c>
      <c r="B3" s="226" t="s">
        <v>1705</v>
      </c>
      <c r="C3" s="227"/>
      <c r="D3" s="915" t="s">
        <v>1710</v>
      </c>
    </row>
    <row r="4" spans="1:5" x14ac:dyDescent="0.25">
      <c r="A4" s="914"/>
      <c r="B4" s="199" t="s">
        <v>1699</v>
      </c>
      <c r="C4" s="200" t="s">
        <v>1706</v>
      </c>
      <c r="D4" s="916"/>
    </row>
    <row r="5" spans="1:5" x14ac:dyDescent="0.25">
      <c r="A5" s="914"/>
      <c r="B5" s="201" t="s">
        <v>1699</v>
      </c>
      <c r="C5" s="202" t="s">
        <v>1707</v>
      </c>
      <c r="D5" s="917"/>
    </row>
    <row r="6" spans="1:5" ht="39" customHeight="1" thickBot="1" x14ac:dyDescent="0.3">
      <c r="A6" s="911"/>
      <c r="B6" s="228" t="s">
        <v>1699</v>
      </c>
      <c r="C6" s="229" t="s">
        <v>1708</v>
      </c>
      <c r="D6" s="230" t="s">
        <v>1711</v>
      </c>
    </row>
    <row r="7" spans="1:5" ht="4.5" customHeight="1" thickBot="1" x14ac:dyDescent="0.3">
      <c r="A7" s="242"/>
      <c r="B7" s="242"/>
      <c r="C7" s="246"/>
      <c r="D7" s="247"/>
    </row>
    <row r="8" spans="1:5" ht="116.25" customHeight="1" x14ac:dyDescent="0.25">
      <c r="A8" s="918" t="s">
        <v>1700</v>
      </c>
      <c r="B8" s="231" t="s">
        <v>1699</v>
      </c>
      <c r="C8" s="232" t="s">
        <v>1709</v>
      </c>
      <c r="D8" s="233" t="s">
        <v>1701</v>
      </c>
    </row>
    <row r="9" spans="1:5" ht="76.5" customHeight="1" x14ac:dyDescent="0.25">
      <c r="A9" s="919"/>
      <c r="B9" s="218" t="s">
        <v>1699</v>
      </c>
      <c r="C9" s="217" t="s">
        <v>1712</v>
      </c>
      <c r="D9" s="220" t="s">
        <v>1761</v>
      </c>
    </row>
    <row r="10" spans="1:5" ht="72" customHeight="1" x14ac:dyDescent="0.25">
      <c r="A10" s="919"/>
      <c r="B10" s="218" t="s">
        <v>1699</v>
      </c>
      <c r="C10" s="219" t="s">
        <v>1713</v>
      </c>
      <c r="D10" s="220" t="s">
        <v>1702</v>
      </c>
    </row>
    <row r="11" spans="1:5" ht="36" customHeight="1" x14ac:dyDescent="0.25">
      <c r="A11" s="919"/>
      <c r="B11" s="218" t="s">
        <v>1699</v>
      </c>
      <c r="C11" s="219" t="s">
        <v>1714</v>
      </c>
      <c r="D11" s="221" t="s">
        <v>1715</v>
      </c>
    </row>
    <row r="12" spans="1:5" ht="56.25" customHeight="1" x14ac:dyDescent="0.25">
      <c r="A12" s="919"/>
      <c r="B12" s="218" t="s">
        <v>1699</v>
      </c>
      <c r="C12" s="219" t="s">
        <v>1716</v>
      </c>
      <c r="D12" s="220" t="s">
        <v>1717</v>
      </c>
    </row>
    <row r="13" spans="1:5" ht="37.5" customHeight="1" x14ac:dyDescent="0.25">
      <c r="A13" s="919"/>
      <c r="B13" s="218" t="s">
        <v>1699</v>
      </c>
      <c r="C13" s="219" t="s">
        <v>1718</v>
      </c>
      <c r="D13" s="220" t="s">
        <v>1720</v>
      </c>
    </row>
    <row r="14" spans="1:5" ht="38.25" customHeight="1" thickBot="1" x14ac:dyDescent="0.3">
      <c r="A14" s="920"/>
      <c r="B14" s="234" t="s">
        <v>1699</v>
      </c>
      <c r="C14" s="235" t="s">
        <v>1719</v>
      </c>
      <c r="D14" s="236" t="s">
        <v>1721</v>
      </c>
    </row>
    <row r="15" spans="1:5" ht="4.5" customHeight="1" thickBot="1" x14ac:dyDescent="0.3">
      <c r="A15" s="153"/>
      <c r="B15" s="248"/>
      <c r="C15" s="249"/>
      <c r="D15" s="250"/>
    </row>
    <row r="16" spans="1:5" ht="43.5" customHeight="1" x14ac:dyDescent="0.25">
      <c r="A16" s="921" t="s">
        <v>1704</v>
      </c>
      <c r="B16" s="237" t="s">
        <v>1699</v>
      </c>
      <c r="C16" s="238" t="s">
        <v>1729</v>
      </c>
      <c r="D16" s="239" t="s">
        <v>1726</v>
      </c>
    </row>
    <row r="17" spans="1:4" ht="50.25" customHeight="1" x14ac:dyDescent="0.25">
      <c r="A17" s="922"/>
      <c r="B17" s="203" t="s">
        <v>1699</v>
      </c>
      <c r="C17" s="204" t="s">
        <v>1730</v>
      </c>
      <c r="D17" s="222" t="s">
        <v>1722</v>
      </c>
    </row>
    <row r="18" spans="1:4" ht="54.75" customHeight="1" thickBot="1" x14ac:dyDescent="0.3">
      <c r="A18" s="923"/>
      <c r="B18" s="223" t="s">
        <v>1699</v>
      </c>
      <c r="C18" s="224" t="s">
        <v>1731</v>
      </c>
      <c r="D18" s="225" t="s">
        <v>1723</v>
      </c>
    </row>
    <row r="19" spans="1:4" ht="4.5" customHeight="1" thickBot="1" x14ac:dyDescent="0.3">
      <c r="A19" s="251"/>
      <c r="B19" s="252"/>
      <c r="C19" s="249"/>
      <c r="D19" s="250"/>
    </row>
    <row r="20" spans="1:4" ht="59.25" customHeight="1" x14ac:dyDescent="0.25">
      <c r="A20" s="908" t="s">
        <v>1724</v>
      </c>
      <c r="B20" s="240" t="s">
        <v>1699</v>
      </c>
      <c r="C20" s="241" t="s">
        <v>1732</v>
      </c>
      <c r="D20" s="233" t="s">
        <v>1734</v>
      </c>
    </row>
    <row r="21" spans="1:4" ht="25.5" customHeight="1" thickBot="1" x14ac:dyDescent="0.3">
      <c r="A21" s="909"/>
      <c r="B21" s="234" t="s">
        <v>1699</v>
      </c>
      <c r="C21" s="235" t="s">
        <v>1733</v>
      </c>
      <c r="D21" s="236" t="s">
        <v>1735</v>
      </c>
    </row>
    <row r="22" spans="1:4" ht="4.5" customHeight="1" thickBot="1" x14ac:dyDescent="0.3">
      <c r="A22" s="253"/>
      <c r="B22" s="243"/>
      <c r="C22" s="244"/>
      <c r="D22" s="245"/>
    </row>
    <row r="23" spans="1:4" ht="37.5" customHeight="1" x14ac:dyDescent="0.25">
      <c r="A23" s="910" t="s">
        <v>1725</v>
      </c>
      <c r="B23" s="237" t="s">
        <v>1699</v>
      </c>
      <c r="C23" s="238" t="s">
        <v>1728</v>
      </c>
      <c r="D23" s="239" t="s">
        <v>1736</v>
      </c>
    </row>
    <row r="24" spans="1:4" ht="29.25" customHeight="1" thickBot="1" x14ac:dyDescent="0.3">
      <c r="A24" s="911"/>
      <c r="B24" s="223" t="s">
        <v>1699</v>
      </c>
      <c r="C24" s="224" t="s">
        <v>1727</v>
      </c>
      <c r="D24" s="225" t="s">
        <v>1737</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2018&amp;R&amp;10Página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20</vt:i4>
      </vt:variant>
    </vt:vector>
  </HeadingPairs>
  <TitlesOfParts>
    <vt:vector size="41" baseType="lpstr">
      <vt:lpstr>Objetivos PMD</vt:lpstr>
      <vt:lpstr>Compromisos PMD</vt:lpstr>
      <vt:lpstr>INDICADORES</vt:lpstr>
      <vt:lpstr>PROGRAMACION</vt:lpstr>
      <vt:lpstr>PROGRAMACION (2)</vt:lpstr>
      <vt:lpstr>PROGRAMACION (3)</vt:lpstr>
      <vt:lpstr>S.H-INGRESOS</vt:lpstr>
      <vt:lpstr>S.H. EGRESOS</vt:lpstr>
      <vt:lpstr>ESTIMACION DE INGRESOS</vt:lpstr>
      <vt:lpstr>PRESUP.EGRESOS FUENTE FINANCIAM</vt:lpstr>
      <vt:lpstr>EAPED 6 (b)</vt:lpstr>
      <vt:lpstr>EAPED 6 (a)</vt:lpstr>
      <vt:lpstr>EAPED 6 (c)</vt:lpstr>
      <vt:lpstr>EAPED 6 (d)</vt:lpstr>
      <vt:lpstr>PLANTILLA  </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'PLANTILLA  '!Área_de_impresión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'EAPED 6 (a)'!Títulos_a_imprimir</vt:lpstr>
      <vt:lpstr>'EAPED 6 (b)'!Títulos_a_imprimir</vt:lpstr>
      <vt:lpstr>'EAPED 6 (c)'!Títulos_a_imprimir</vt:lpstr>
      <vt:lpstr>'ESTIMACION DE INGRESOS'!Títulos_a_imprimir</vt:lpstr>
      <vt:lpstr>INDICADORES!Títulos_a_imprimir</vt:lpstr>
      <vt:lpstr>'Objetivos PMD'!Títulos_a_imprimir</vt:lpstr>
      <vt:lpstr>'PLANTILLA  '!Títulos_a_imprimir</vt:lpstr>
      <vt:lpstr>'PRESUP.EGRESOS FUENTE FINANCIAM'!Títulos_a_imprimir</vt:lpstr>
      <vt:lpstr>PROGRAMACION!Títulos_a_imprimir</vt:lpstr>
      <vt:lpstr>'PROGRAMACION (2)'!Títulos_a_imprimir</vt:lpstr>
      <vt:lpstr>'PROGRAMACION (3)'!Títulos_a_imprimir</vt:lpstr>
      <vt:lpstr>'S.H. EGRESOS'!Títulos_a_imprimir</vt:lpstr>
      <vt:lpstr>'S.H-INGRESOS'!Títulos_a_imprimir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Tesoreria</cp:lastModifiedBy>
  <cp:lastPrinted>2017-12-28T20:52:19Z</cp:lastPrinted>
  <dcterms:created xsi:type="dcterms:W3CDTF">2013-09-24T17:23:29Z</dcterms:created>
  <dcterms:modified xsi:type="dcterms:W3CDTF">2018-11-08T19:56:26Z</dcterms:modified>
</cp:coreProperties>
</file>